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P-22-042-000_Čechtická, Praha\03_projekt\04_DPS\F_Ostatní\F.501_Rozpočet\"/>
    </mc:Choice>
  </mc:AlternateContent>
  <xr:revisionPtr revIDLastSave="0" documentId="13_ncr:1_{4832230B-2334-45D5-9B00-3930CA9B60BB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96" yWindow="-96" windowWidth="23232" windowHeight="12432" firstSheet="1" activeTab="9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'D.101.01_ASŘ'!$A$1:$G$455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SLP'!$A$1:$G$115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52" i="18" l="1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BE123" i="18"/>
  <c r="T123" i="18"/>
  <c r="T122" i="18" s="1"/>
  <c r="T121" i="18" s="1"/>
  <c r="R123" i="18"/>
  <c r="R122" i="18" s="1"/>
  <c r="R121" i="18" s="1"/>
  <c r="R120" i="18" s="1"/>
  <c r="P123" i="18"/>
  <c r="J123" i="18"/>
  <c r="BK122" i="18"/>
  <c r="P122" i="18"/>
  <c r="P121" i="18" s="1"/>
  <c r="J122" i="18"/>
  <c r="J98" i="18" s="1"/>
  <c r="BK121" i="18"/>
  <c r="J121" i="18" s="1"/>
  <c r="J97" i="18" s="1"/>
  <c r="F114" i="18"/>
  <c r="E112" i="18"/>
  <c r="F89" i="18"/>
  <c r="E87" i="18"/>
  <c r="J37" i="18"/>
  <c r="J36" i="18"/>
  <c r="J35" i="18"/>
  <c r="F34" i="18"/>
  <c r="J24" i="18"/>
  <c r="E24" i="18"/>
  <c r="J117" i="18" s="1"/>
  <c r="J23" i="18"/>
  <c r="J21" i="18"/>
  <c r="E21" i="18"/>
  <c r="J91" i="18" s="1"/>
  <c r="J20" i="18"/>
  <c r="J18" i="18"/>
  <c r="E18" i="18"/>
  <c r="F117" i="18" s="1"/>
  <c r="J17" i="18"/>
  <c r="J15" i="18"/>
  <c r="E15" i="18"/>
  <c r="F116" i="18" s="1"/>
  <c r="J14" i="18"/>
  <c r="J12" i="18"/>
  <c r="J89" i="18" s="1"/>
  <c r="E7" i="18"/>
  <c r="E110" i="18" s="1"/>
  <c r="F36" i="18" l="1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191" i="17" l="1"/>
  <c r="BI191" i="17"/>
  <c r="BH191" i="17"/>
  <c r="BG191" i="17"/>
  <c r="BF191" i="17"/>
  <c r="T191" i="17"/>
  <c r="R191" i="17"/>
  <c r="P191" i="17"/>
  <c r="J191" i="17"/>
  <c r="BE191" i="17" s="1"/>
  <c r="BK189" i="17"/>
  <c r="BI189" i="17"/>
  <c r="BH189" i="17"/>
  <c r="BG189" i="17"/>
  <c r="BF189" i="17"/>
  <c r="T189" i="17"/>
  <c r="R189" i="17"/>
  <c r="P189" i="17"/>
  <c r="J189" i="17"/>
  <c r="BE189" i="17" s="1"/>
  <c r="BK187" i="17"/>
  <c r="BI187" i="17"/>
  <c r="BH187" i="17"/>
  <c r="BG187" i="17"/>
  <c r="BF187" i="17"/>
  <c r="T187" i="17"/>
  <c r="T184" i="17" s="1"/>
  <c r="R187" i="17"/>
  <c r="R184" i="17" s="1"/>
  <c r="P187" i="17"/>
  <c r="J187" i="17"/>
  <c r="BE187" i="17" s="1"/>
  <c r="BK185" i="17"/>
  <c r="BI185" i="17"/>
  <c r="BH185" i="17"/>
  <c r="BG185" i="17"/>
  <c r="BF185" i="17"/>
  <c r="BE185" i="17"/>
  <c r="T185" i="17"/>
  <c r="R185" i="17"/>
  <c r="P185" i="17"/>
  <c r="J185" i="17"/>
  <c r="BK184" i="17"/>
  <c r="J184" i="17" s="1"/>
  <c r="J99" i="17" s="1"/>
  <c r="P184" i="17"/>
  <c r="BK181" i="17"/>
  <c r="BI181" i="17"/>
  <c r="BH181" i="17"/>
  <c r="BG181" i="17"/>
  <c r="BF181" i="17"/>
  <c r="BE181" i="17"/>
  <c r="T181" i="17"/>
  <c r="R181" i="17"/>
  <c r="P181" i="17"/>
  <c r="J181" i="17"/>
  <c r="BK178" i="17"/>
  <c r="BI178" i="17"/>
  <c r="BH178" i="17"/>
  <c r="BG178" i="17"/>
  <c r="BF178" i="17"/>
  <c r="T178" i="17"/>
  <c r="R178" i="17"/>
  <c r="P178" i="17"/>
  <c r="J178" i="17"/>
  <c r="BE178" i="17" s="1"/>
  <c r="BK176" i="17"/>
  <c r="BI176" i="17"/>
  <c r="BH176" i="17"/>
  <c r="BG176" i="17"/>
  <c r="BF176" i="17"/>
  <c r="T176" i="17"/>
  <c r="R176" i="17"/>
  <c r="P176" i="17"/>
  <c r="J176" i="17"/>
  <c r="BE176" i="17" s="1"/>
  <c r="BK173" i="17"/>
  <c r="BI173" i="17"/>
  <c r="BH173" i="17"/>
  <c r="BG173" i="17"/>
  <c r="BF173" i="17"/>
  <c r="BE173" i="17"/>
  <c r="T173" i="17"/>
  <c r="R173" i="17"/>
  <c r="P173" i="17"/>
  <c r="J173" i="17"/>
  <c r="BK171" i="17"/>
  <c r="BI171" i="17"/>
  <c r="BH171" i="17"/>
  <c r="BG171" i="17"/>
  <c r="BF171" i="17"/>
  <c r="BE171" i="17"/>
  <c r="T171" i="17"/>
  <c r="R171" i="17"/>
  <c r="P171" i="17"/>
  <c r="J171" i="17"/>
  <c r="BK168" i="17"/>
  <c r="BI168" i="17"/>
  <c r="BH168" i="17"/>
  <c r="BG168" i="17"/>
  <c r="BF168" i="17"/>
  <c r="T168" i="17"/>
  <c r="R168" i="17"/>
  <c r="P168" i="17"/>
  <c r="J168" i="17"/>
  <c r="BE168" i="17" s="1"/>
  <c r="BK166" i="17"/>
  <c r="BI166" i="17"/>
  <c r="BH166" i="17"/>
  <c r="BG166" i="17"/>
  <c r="BF166" i="17"/>
  <c r="T166" i="17"/>
  <c r="R166" i="17"/>
  <c r="P166" i="17"/>
  <c r="J166" i="17"/>
  <c r="BE166" i="17" s="1"/>
  <c r="BK163" i="17"/>
  <c r="BI163" i="17"/>
  <c r="BH163" i="17"/>
  <c r="BG163" i="17"/>
  <c r="BF163" i="17"/>
  <c r="BE163" i="17"/>
  <c r="T163" i="17"/>
  <c r="R163" i="17"/>
  <c r="P163" i="17"/>
  <c r="J163" i="17"/>
  <c r="BK161" i="17"/>
  <c r="BI161" i="17"/>
  <c r="BH161" i="17"/>
  <c r="BG161" i="17"/>
  <c r="BF161" i="17"/>
  <c r="BE161" i="17"/>
  <c r="T161" i="17"/>
  <c r="R161" i="17"/>
  <c r="P161" i="17"/>
  <c r="J161" i="17"/>
  <c r="BK158" i="17"/>
  <c r="BI158" i="17"/>
  <c r="BH158" i="17"/>
  <c r="BG158" i="17"/>
  <c r="BF158" i="17"/>
  <c r="T158" i="17"/>
  <c r="R158" i="17"/>
  <c r="P158" i="17"/>
  <c r="J158" i="17"/>
  <c r="BE158" i="17" s="1"/>
  <c r="BK156" i="17"/>
  <c r="BI156" i="17"/>
  <c r="BH156" i="17"/>
  <c r="BG156" i="17"/>
  <c r="BF156" i="17"/>
  <c r="T156" i="17"/>
  <c r="R156" i="17"/>
  <c r="P156" i="17"/>
  <c r="J156" i="17"/>
  <c r="BE156" i="17" s="1"/>
  <c r="BK154" i="17"/>
  <c r="BI154" i="17"/>
  <c r="BH154" i="17"/>
  <c r="BG154" i="17"/>
  <c r="BF154" i="17"/>
  <c r="BE154" i="17"/>
  <c r="T154" i="17"/>
  <c r="R154" i="17"/>
  <c r="P154" i="17"/>
  <c r="J154" i="17"/>
  <c r="BK152" i="17"/>
  <c r="BI152" i="17"/>
  <c r="BH152" i="17"/>
  <c r="BG152" i="17"/>
  <c r="BF152" i="17"/>
  <c r="BE152" i="17"/>
  <c r="T152" i="17"/>
  <c r="R152" i="17"/>
  <c r="P152" i="17"/>
  <c r="J152" i="17"/>
  <c r="BK150" i="17"/>
  <c r="BI150" i="17"/>
  <c r="BH150" i="17"/>
  <c r="BG150" i="17"/>
  <c r="BF150" i="17"/>
  <c r="T150" i="17"/>
  <c r="R150" i="17"/>
  <c r="P150" i="17"/>
  <c r="J150" i="17"/>
  <c r="BE150" i="17" s="1"/>
  <c r="BK146" i="17"/>
  <c r="BI146" i="17"/>
  <c r="BH146" i="17"/>
  <c r="BG146" i="17"/>
  <c r="BF146" i="17"/>
  <c r="T146" i="17"/>
  <c r="R146" i="17"/>
  <c r="P146" i="17"/>
  <c r="J146" i="17"/>
  <c r="BE146" i="17" s="1"/>
  <c r="BK143" i="17"/>
  <c r="BI143" i="17"/>
  <c r="BH143" i="17"/>
  <c r="BG143" i="17"/>
  <c r="BF143" i="17"/>
  <c r="BE143" i="17"/>
  <c r="T143" i="17"/>
  <c r="R143" i="17"/>
  <c r="P143" i="17"/>
  <c r="J143" i="17"/>
  <c r="BK139" i="17"/>
  <c r="BI139" i="17"/>
  <c r="BH139" i="17"/>
  <c r="BG139" i="17"/>
  <c r="BF139" i="17"/>
  <c r="BE139" i="17"/>
  <c r="T139" i="17"/>
  <c r="R139" i="17"/>
  <c r="P139" i="17"/>
  <c r="J139" i="17"/>
  <c r="BK136" i="17"/>
  <c r="BI136" i="17"/>
  <c r="BH136" i="17"/>
  <c r="BG136" i="17"/>
  <c r="BF136" i="17"/>
  <c r="T136" i="17"/>
  <c r="R136" i="17"/>
  <c r="P136" i="17"/>
  <c r="J136" i="17"/>
  <c r="BE136" i="17" s="1"/>
  <c r="BK132" i="17"/>
  <c r="BI132" i="17"/>
  <c r="BH132" i="17"/>
  <c r="BG132" i="17"/>
  <c r="BF132" i="17"/>
  <c r="T132" i="17"/>
  <c r="R132" i="17"/>
  <c r="P132" i="17"/>
  <c r="J132" i="17"/>
  <c r="BE132" i="17" s="1"/>
  <c r="BK129" i="17"/>
  <c r="BI129" i="17"/>
  <c r="BH129" i="17"/>
  <c r="BG129" i="17"/>
  <c r="BF129" i="17"/>
  <c r="BE129" i="17"/>
  <c r="T129" i="17"/>
  <c r="R129" i="17"/>
  <c r="P129" i="17"/>
  <c r="J129" i="17"/>
  <c r="BK127" i="17"/>
  <c r="BI127" i="17"/>
  <c r="BH127" i="17"/>
  <c r="BG127" i="17"/>
  <c r="BF127" i="17"/>
  <c r="BE127" i="17"/>
  <c r="T127" i="17"/>
  <c r="R127" i="17"/>
  <c r="P127" i="17"/>
  <c r="J127" i="17"/>
  <c r="BK124" i="17"/>
  <c r="BK121" i="17" s="1"/>
  <c r="J121" i="17" s="1"/>
  <c r="J98" i="17" s="1"/>
  <c r="BI124" i="17"/>
  <c r="BH124" i="17"/>
  <c r="BG124" i="17"/>
  <c r="BF124" i="17"/>
  <c r="T124" i="17"/>
  <c r="R124" i="17"/>
  <c r="P124" i="17"/>
  <c r="P121" i="17" s="1"/>
  <c r="P120" i="17" s="1"/>
  <c r="P119" i="17" s="1"/>
  <c r="J124" i="17"/>
  <c r="BE124" i="17" s="1"/>
  <c r="BK122" i="17"/>
  <c r="BI122" i="17"/>
  <c r="BH122" i="17"/>
  <c r="F36" i="17" s="1"/>
  <c r="BG122" i="17"/>
  <c r="BF122" i="17"/>
  <c r="T122" i="17"/>
  <c r="T121" i="17" s="1"/>
  <c r="T120" i="17" s="1"/>
  <c r="R122" i="17"/>
  <c r="R121" i="17" s="1"/>
  <c r="R120" i="17" s="1"/>
  <c r="P122" i="17"/>
  <c r="J122" i="17"/>
  <c r="BE122" i="17" s="1"/>
  <c r="F113" i="17"/>
  <c r="E111" i="17"/>
  <c r="J89" i="17"/>
  <c r="F89" i="17"/>
  <c r="E87" i="17"/>
  <c r="J37" i="17"/>
  <c r="F37" i="17"/>
  <c r="J36" i="17"/>
  <c r="J35" i="17"/>
  <c r="J24" i="17"/>
  <c r="E24" i="17"/>
  <c r="J116" i="17" s="1"/>
  <c r="J23" i="17"/>
  <c r="J21" i="17"/>
  <c r="E21" i="17"/>
  <c r="J115" i="17" s="1"/>
  <c r="J20" i="17"/>
  <c r="J18" i="17"/>
  <c r="E18" i="17"/>
  <c r="F116" i="17" s="1"/>
  <c r="J17" i="17"/>
  <c r="J15" i="17"/>
  <c r="E15" i="17"/>
  <c r="F91" i="17" s="1"/>
  <c r="J14" i="17"/>
  <c r="J12" i="17"/>
  <c r="J113" i="17" s="1"/>
  <c r="E7" i="17"/>
  <c r="E109" i="17" s="1"/>
  <c r="F35" i="17" l="1"/>
  <c r="J34" i="17"/>
  <c r="J91" i="17"/>
  <c r="F92" i="17"/>
  <c r="F33" i="17"/>
  <c r="J33" i="17"/>
  <c r="R119" i="17"/>
  <c r="T119" i="17"/>
  <c r="BK120" i="17"/>
  <c r="F34" i="17"/>
  <c r="J92" i="17"/>
  <c r="E85" i="17"/>
  <c r="F115" i="17"/>
  <c r="J120" i="17" l="1"/>
  <c r="J97" i="17" s="1"/>
  <c r="BK119" i="17"/>
  <c r="J119" i="17" s="1"/>
  <c r="J30" i="17" l="1"/>
  <c r="J39" i="17" s="1"/>
  <c r="J96" i="17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F36" i="16" s="1"/>
  <c r="BG132" i="16"/>
  <c r="BF132" i="16"/>
  <c r="F34" i="16" s="1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24" i="16"/>
  <c r="E24" i="16"/>
  <c r="J126" i="16" s="1"/>
  <c r="J23" i="16"/>
  <c r="J21" i="16"/>
  <c r="E21" i="16"/>
  <c r="J91" i="16" s="1"/>
  <c r="J20" i="16"/>
  <c r="J18" i="16"/>
  <c r="E18" i="16"/>
  <c r="F92" i="16" s="1"/>
  <c r="J17" i="16"/>
  <c r="J15" i="16"/>
  <c r="E15" i="16"/>
  <c r="F91" i="16" s="1"/>
  <c r="J14" i="16"/>
  <c r="J12" i="16"/>
  <c r="J89" i="16" s="1"/>
  <c r="E7" i="16"/>
  <c r="E119" i="16" s="1"/>
  <c r="F35" i="16" l="1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BK331" i="15" l="1"/>
  <c r="BI331" i="15"/>
  <c r="BH331" i="15"/>
  <c r="BG331" i="15"/>
  <c r="BF331" i="15"/>
  <c r="T331" i="15"/>
  <c r="R331" i="15"/>
  <c r="P331" i="15"/>
  <c r="J331" i="15"/>
  <c r="BE331" i="15" s="1"/>
  <c r="BK328" i="15"/>
  <c r="BI328" i="15"/>
  <c r="BH328" i="15"/>
  <c r="BG328" i="15"/>
  <c r="BF328" i="15"/>
  <c r="BE328" i="15"/>
  <c r="T328" i="15"/>
  <c r="R328" i="15"/>
  <c r="P328" i="15"/>
  <c r="J328" i="15"/>
  <c r="BK325" i="15"/>
  <c r="BI325" i="15"/>
  <c r="BH325" i="15"/>
  <c r="BG325" i="15"/>
  <c r="BF325" i="15"/>
  <c r="T325" i="15"/>
  <c r="R325" i="15"/>
  <c r="P325" i="15"/>
  <c r="J325" i="15"/>
  <c r="BE325" i="15" s="1"/>
  <c r="BK322" i="15"/>
  <c r="BI322" i="15"/>
  <c r="BH322" i="15"/>
  <c r="BG322" i="15"/>
  <c r="BF322" i="15"/>
  <c r="T322" i="15"/>
  <c r="R322" i="15"/>
  <c r="P322" i="15"/>
  <c r="J322" i="15"/>
  <c r="BE322" i="15" s="1"/>
  <c r="BK319" i="15"/>
  <c r="BI319" i="15"/>
  <c r="BH319" i="15"/>
  <c r="BG319" i="15"/>
  <c r="BF319" i="15"/>
  <c r="BE319" i="15"/>
  <c r="T319" i="15"/>
  <c r="R319" i="15"/>
  <c r="P319" i="15"/>
  <c r="J319" i="15"/>
  <c r="BK316" i="15"/>
  <c r="BI316" i="15"/>
  <c r="BH316" i="15"/>
  <c r="BG316" i="15"/>
  <c r="BF316" i="15"/>
  <c r="BE316" i="15"/>
  <c r="T316" i="15"/>
  <c r="R316" i="15"/>
  <c r="P316" i="15"/>
  <c r="J316" i="15"/>
  <c r="BK313" i="15"/>
  <c r="BI313" i="15"/>
  <c r="BH313" i="15"/>
  <c r="BG313" i="15"/>
  <c r="BF313" i="15"/>
  <c r="T313" i="15"/>
  <c r="R313" i="15"/>
  <c r="P313" i="15"/>
  <c r="J313" i="15"/>
  <c r="BE313" i="15" s="1"/>
  <c r="BK310" i="15"/>
  <c r="BI310" i="15"/>
  <c r="BH310" i="15"/>
  <c r="BG310" i="15"/>
  <c r="BF310" i="15"/>
  <c r="T310" i="15"/>
  <c r="R310" i="15"/>
  <c r="P310" i="15"/>
  <c r="J310" i="15"/>
  <c r="BE310" i="15" s="1"/>
  <c r="BK308" i="15"/>
  <c r="BI308" i="15"/>
  <c r="BH308" i="15"/>
  <c r="BG308" i="15"/>
  <c r="BF308" i="15"/>
  <c r="BE308" i="15"/>
  <c r="T308" i="15"/>
  <c r="R308" i="15"/>
  <c r="P308" i="15"/>
  <c r="J308" i="15"/>
  <c r="BK306" i="15"/>
  <c r="BI306" i="15"/>
  <c r="BH306" i="15"/>
  <c r="BG306" i="15"/>
  <c r="BF306" i="15"/>
  <c r="BE306" i="15"/>
  <c r="T306" i="15"/>
  <c r="R306" i="15"/>
  <c r="P306" i="15"/>
  <c r="J306" i="15"/>
  <c r="BK303" i="15"/>
  <c r="BI303" i="15"/>
  <c r="BH303" i="15"/>
  <c r="BG303" i="15"/>
  <c r="BF303" i="15"/>
  <c r="T303" i="15"/>
  <c r="R303" i="15"/>
  <c r="P303" i="15"/>
  <c r="J303" i="15"/>
  <c r="BE303" i="15" s="1"/>
  <c r="BK300" i="15"/>
  <c r="BI300" i="15"/>
  <c r="BH300" i="15"/>
  <c r="BG300" i="15"/>
  <c r="BF300" i="15"/>
  <c r="T300" i="15"/>
  <c r="R300" i="15"/>
  <c r="P300" i="15"/>
  <c r="J300" i="15"/>
  <c r="BE300" i="15" s="1"/>
  <c r="BK297" i="15"/>
  <c r="BI297" i="15"/>
  <c r="BH297" i="15"/>
  <c r="BG297" i="15"/>
  <c r="BF297" i="15"/>
  <c r="BE297" i="15"/>
  <c r="T297" i="15"/>
  <c r="R297" i="15"/>
  <c r="P297" i="15"/>
  <c r="J297" i="15"/>
  <c r="BK294" i="15"/>
  <c r="BI294" i="15"/>
  <c r="BH294" i="15"/>
  <c r="BG294" i="15"/>
  <c r="BF294" i="15"/>
  <c r="BE294" i="15"/>
  <c r="T294" i="15"/>
  <c r="R294" i="15"/>
  <c r="P294" i="15"/>
  <c r="J294" i="15"/>
  <c r="BK291" i="15"/>
  <c r="BI291" i="15"/>
  <c r="BH291" i="15"/>
  <c r="BG291" i="15"/>
  <c r="BF291" i="15"/>
  <c r="T291" i="15"/>
  <c r="R291" i="15"/>
  <c r="P291" i="15"/>
  <c r="J291" i="15"/>
  <c r="BE291" i="15" s="1"/>
  <c r="BK289" i="15"/>
  <c r="BI289" i="15"/>
  <c r="BH289" i="15"/>
  <c r="BG289" i="15"/>
  <c r="BF289" i="15"/>
  <c r="T289" i="15"/>
  <c r="R289" i="15"/>
  <c r="P289" i="15"/>
  <c r="J289" i="15"/>
  <c r="BE289" i="15" s="1"/>
  <c r="BK286" i="15"/>
  <c r="BI286" i="15"/>
  <c r="BH286" i="15"/>
  <c r="BG286" i="15"/>
  <c r="BF286" i="15"/>
  <c r="BE286" i="15"/>
  <c r="T286" i="15"/>
  <c r="R286" i="15"/>
  <c r="P286" i="15"/>
  <c r="J286" i="15"/>
  <c r="BK283" i="15"/>
  <c r="BI283" i="15"/>
  <c r="BH283" i="15"/>
  <c r="BG283" i="15"/>
  <c r="BF283" i="15"/>
  <c r="BE283" i="15"/>
  <c r="T283" i="15"/>
  <c r="R283" i="15"/>
  <c r="P283" i="15"/>
  <c r="J283" i="15"/>
  <c r="BK280" i="15"/>
  <c r="BI280" i="15"/>
  <c r="BH280" i="15"/>
  <c r="BG280" i="15"/>
  <c r="BF280" i="15"/>
  <c r="T280" i="15"/>
  <c r="R280" i="15"/>
  <c r="P280" i="15"/>
  <c r="J280" i="15"/>
  <c r="BE280" i="15" s="1"/>
  <c r="BK277" i="15"/>
  <c r="BI277" i="15"/>
  <c r="BH277" i="15"/>
  <c r="BG277" i="15"/>
  <c r="BF277" i="15"/>
  <c r="T277" i="15"/>
  <c r="R277" i="15"/>
  <c r="P277" i="15"/>
  <c r="J277" i="15"/>
  <c r="BE277" i="15" s="1"/>
  <c r="BK274" i="15"/>
  <c r="BI274" i="15"/>
  <c r="BH274" i="15"/>
  <c r="BG274" i="15"/>
  <c r="BF274" i="15"/>
  <c r="BE274" i="15"/>
  <c r="T274" i="15"/>
  <c r="R274" i="15"/>
  <c r="P274" i="15"/>
  <c r="J274" i="15"/>
  <c r="BK271" i="15"/>
  <c r="BI271" i="15"/>
  <c r="BH271" i="15"/>
  <c r="BG271" i="15"/>
  <c r="BF271" i="15"/>
  <c r="BE271" i="15"/>
  <c r="T271" i="15"/>
  <c r="R271" i="15"/>
  <c r="P271" i="15"/>
  <c r="J271" i="15"/>
  <c r="BK268" i="15"/>
  <c r="BI268" i="15"/>
  <c r="BH268" i="15"/>
  <c r="BG268" i="15"/>
  <c r="BF268" i="15"/>
  <c r="T268" i="15"/>
  <c r="R268" i="15"/>
  <c r="P268" i="15"/>
  <c r="J268" i="15"/>
  <c r="BE268" i="15" s="1"/>
  <c r="BK265" i="15"/>
  <c r="BI265" i="15"/>
  <c r="BH265" i="15"/>
  <c r="BG265" i="15"/>
  <c r="BF265" i="15"/>
  <c r="T265" i="15"/>
  <c r="R265" i="15"/>
  <c r="P265" i="15"/>
  <c r="J265" i="15"/>
  <c r="BE265" i="15" s="1"/>
  <c r="BK262" i="15"/>
  <c r="BI262" i="15"/>
  <c r="BH262" i="15"/>
  <c r="BG262" i="15"/>
  <c r="BF262" i="15"/>
  <c r="BE262" i="15"/>
  <c r="T262" i="15"/>
  <c r="R262" i="15"/>
  <c r="P262" i="15"/>
  <c r="J262" i="15"/>
  <c r="BK259" i="15"/>
  <c r="BI259" i="15"/>
  <c r="BH259" i="15"/>
  <c r="BG259" i="15"/>
  <c r="BF259" i="15"/>
  <c r="BE259" i="15"/>
  <c r="T259" i="15"/>
  <c r="R259" i="15"/>
  <c r="P259" i="15"/>
  <c r="J259" i="15"/>
  <c r="BK257" i="15"/>
  <c r="BI257" i="15"/>
  <c r="BH257" i="15"/>
  <c r="BG257" i="15"/>
  <c r="BF257" i="15"/>
  <c r="T257" i="15"/>
  <c r="R257" i="15"/>
  <c r="P257" i="15"/>
  <c r="J257" i="15"/>
  <c r="BE257" i="15" s="1"/>
  <c r="BK254" i="15"/>
  <c r="BI254" i="15"/>
  <c r="BH254" i="15"/>
  <c r="BG254" i="15"/>
  <c r="BF254" i="15"/>
  <c r="T254" i="15"/>
  <c r="R254" i="15"/>
  <c r="P254" i="15"/>
  <c r="J254" i="15"/>
  <c r="BE254" i="15" s="1"/>
  <c r="BK252" i="15"/>
  <c r="BI252" i="15"/>
  <c r="BH252" i="15"/>
  <c r="BG252" i="15"/>
  <c r="BF252" i="15"/>
  <c r="BE252" i="15"/>
  <c r="T252" i="15"/>
  <c r="R252" i="15"/>
  <c r="P252" i="15"/>
  <c r="J252" i="15"/>
  <c r="BK250" i="15"/>
  <c r="BI250" i="15"/>
  <c r="BH250" i="15"/>
  <c r="BG250" i="15"/>
  <c r="BF250" i="15"/>
  <c r="BE250" i="15"/>
  <c r="T250" i="15"/>
  <c r="R250" i="15"/>
  <c r="P250" i="15"/>
  <c r="J250" i="15"/>
  <c r="BK247" i="15"/>
  <c r="BI247" i="15"/>
  <c r="BH247" i="15"/>
  <c r="BG247" i="15"/>
  <c r="BF247" i="15"/>
  <c r="T247" i="15"/>
  <c r="R247" i="15"/>
  <c r="P247" i="15"/>
  <c r="J247" i="15"/>
  <c r="BE247" i="15" s="1"/>
  <c r="BK244" i="15"/>
  <c r="BK240" i="15" s="1"/>
  <c r="J240" i="15" s="1"/>
  <c r="J103" i="15" s="1"/>
  <c r="BI244" i="15"/>
  <c r="BH244" i="15"/>
  <c r="BG244" i="15"/>
  <c r="BF244" i="15"/>
  <c r="T244" i="15"/>
  <c r="R244" i="15"/>
  <c r="P244" i="15"/>
  <c r="P240" i="15" s="1"/>
  <c r="J244" i="15"/>
  <c r="BE244" i="15" s="1"/>
  <c r="BK241" i="15"/>
  <c r="BI241" i="15"/>
  <c r="BH241" i="15"/>
  <c r="BG241" i="15"/>
  <c r="BF241" i="15"/>
  <c r="T241" i="15"/>
  <c r="T240" i="15" s="1"/>
  <c r="R241" i="15"/>
  <c r="R240" i="15" s="1"/>
  <c r="P241" i="15"/>
  <c r="J241" i="15"/>
  <c r="BE241" i="15" s="1"/>
  <c r="BK237" i="15"/>
  <c r="BI237" i="15"/>
  <c r="BH237" i="15"/>
  <c r="BG237" i="15"/>
  <c r="BF237" i="15"/>
  <c r="BE237" i="15"/>
  <c r="T237" i="15"/>
  <c r="R237" i="15"/>
  <c r="P237" i="15"/>
  <c r="J237" i="15"/>
  <c r="BK234" i="15"/>
  <c r="BI234" i="15"/>
  <c r="BH234" i="15"/>
  <c r="BG234" i="15"/>
  <c r="BF234" i="15"/>
  <c r="BE234" i="15"/>
  <c r="T234" i="15"/>
  <c r="R234" i="15"/>
  <c r="P234" i="15"/>
  <c r="J234" i="15"/>
  <c r="BK231" i="15"/>
  <c r="BI231" i="15"/>
  <c r="BH231" i="15"/>
  <c r="BG231" i="15"/>
  <c r="BF231" i="15"/>
  <c r="T231" i="15"/>
  <c r="R231" i="15"/>
  <c r="P231" i="15"/>
  <c r="J231" i="15"/>
  <c r="BE231" i="15" s="1"/>
  <c r="BK228" i="15"/>
  <c r="BI228" i="15"/>
  <c r="BH228" i="15"/>
  <c r="BG228" i="15"/>
  <c r="BF228" i="15"/>
  <c r="T228" i="15"/>
  <c r="R228" i="15"/>
  <c r="P228" i="15"/>
  <c r="J228" i="15"/>
  <c r="BE228" i="15" s="1"/>
  <c r="BK225" i="15"/>
  <c r="BI225" i="15"/>
  <c r="BH225" i="15"/>
  <c r="BG225" i="15"/>
  <c r="BF225" i="15"/>
  <c r="BE225" i="15"/>
  <c r="T225" i="15"/>
  <c r="R225" i="15"/>
  <c r="P225" i="15"/>
  <c r="J225" i="15"/>
  <c r="BK222" i="15"/>
  <c r="BI222" i="15"/>
  <c r="BH222" i="15"/>
  <c r="BG222" i="15"/>
  <c r="BF222" i="15"/>
  <c r="BE222" i="15"/>
  <c r="T222" i="15"/>
  <c r="R222" i="15"/>
  <c r="P222" i="15"/>
  <c r="J222" i="15"/>
  <c r="BK219" i="15"/>
  <c r="BI219" i="15"/>
  <c r="BH219" i="15"/>
  <c r="BG219" i="15"/>
  <c r="BF219" i="15"/>
  <c r="T219" i="15"/>
  <c r="R219" i="15"/>
  <c r="P219" i="15"/>
  <c r="J219" i="15"/>
  <c r="BE219" i="15" s="1"/>
  <c r="BK216" i="15"/>
  <c r="BI216" i="15"/>
  <c r="BH216" i="15"/>
  <c r="BG216" i="15"/>
  <c r="BF216" i="15"/>
  <c r="T216" i="15"/>
  <c r="R216" i="15"/>
  <c r="P216" i="15"/>
  <c r="J216" i="15"/>
  <c r="BE216" i="15" s="1"/>
  <c r="BK213" i="15"/>
  <c r="BI213" i="15"/>
  <c r="BH213" i="15"/>
  <c r="BG213" i="15"/>
  <c r="BF213" i="15"/>
  <c r="BE213" i="15"/>
  <c r="T213" i="15"/>
  <c r="R213" i="15"/>
  <c r="P213" i="15"/>
  <c r="J213" i="15"/>
  <c r="BK210" i="15"/>
  <c r="BI210" i="15"/>
  <c r="BH210" i="15"/>
  <c r="BG210" i="15"/>
  <c r="BF210" i="15"/>
  <c r="BE210" i="15"/>
  <c r="T210" i="15"/>
  <c r="R210" i="15"/>
  <c r="P210" i="15"/>
  <c r="J210" i="15"/>
  <c r="BK207" i="15"/>
  <c r="BI207" i="15"/>
  <c r="BH207" i="15"/>
  <c r="BG207" i="15"/>
  <c r="BF207" i="15"/>
  <c r="T207" i="15"/>
  <c r="R207" i="15"/>
  <c r="P207" i="15"/>
  <c r="J207" i="15"/>
  <c r="BE207" i="15" s="1"/>
  <c r="BK204" i="15"/>
  <c r="BI204" i="15"/>
  <c r="BH204" i="15"/>
  <c r="BG204" i="15"/>
  <c r="BF204" i="15"/>
  <c r="T204" i="15"/>
  <c r="R204" i="15"/>
  <c r="P204" i="15"/>
  <c r="J204" i="15"/>
  <c r="BE204" i="15" s="1"/>
  <c r="BK201" i="15"/>
  <c r="BI201" i="15"/>
  <c r="BH201" i="15"/>
  <c r="BG201" i="15"/>
  <c r="BF201" i="15"/>
  <c r="BE201" i="15"/>
  <c r="T201" i="15"/>
  <c r="R201" i="15"/>
  <c r="P201" i="15"/>
  <c r="J201" i="15"/>
  <c r="BK198" i="15"/>
  <c r="BI198" i="15"/>
  <c r="BH198" i="15"/>
  <c r="BG198" i="15"/>
  <c r="BF198" i="15"/>
  <c r="BE198" i="15"/>
  <c r="T198" i="15"/>
  <c r="R198" i="15"/>
  <c r="P198" i="15"/>
  <c r="J198" i="15"/>
  <c r="BK195" i="15"/>
  <c r="BI195" i="15"/>
  <c r="BH195" i="15"/>
  <c r="BG195" i="15"/>
  <c r="BF195" i="15"/>
  <c r="T195" i="15"/>
  <c r="R195" i="15"/>
  <c r="P195" i="15"/>
  <c r="J195" i="15"/>
  <c r="BE195" i="15" s="1"/>
  <c r="BK192" i="15"/>
  <c r="BI192" i="15"/>
  <c r="BH192" i="15"/>
  <c r="BG192" i="15"/>
  <c r="BF192" i="15"/>
  <c r="T192" i="15"/>
  <c r="R192" i="15"/>
  <c r="P192" i="15"/>
  <c r="J192" i="15"/>
  <c r="BE192" i="15" s="1"/>
  <c r="BK189" i="15"/>
  <c r="BI189" i="15"/>
  <c r="BH189" i="15"/>
  <c r="BG189" i="15"/>
  <c r="BF189" i="15"/>
  <c r="BE189" i="15"/>
  <c r="T189" i="15"/>
  <c r="R189" i="15"/>
  <c r="P189" i="15"/>
  <c r="J189" i="15"/>
  <c r="BK186" i="15"/>
  <c r="BI186" i="15"/>
  <c r="BH186" i="15"/>
  <c r="BG186" i="15"/>
  <c r="BF186" i="15"/>
  <c r="BE186" i="15"/>
  <c r="T186" i="15"/>
  <c r="T176" i="15" s="1"/>
  <c r="R186" i="15"/>
  <c r="P186" i="15"/>
  <c r="J186" i="15"/>
  <c r="BK183" i="15"/>
  <c r="BI183" i="15"/>
  <c r="BH183" i="15"/>
  <c r="BG183" i="15"/>
  <c r="BF183" i="15"/>
  <c r="T183" i="15"/>
  <c r="R183" i="15"/>
  <c r="P183" i="15"/>
  <c r="J183" i="15"/>
  <c r="BE183" i="15" s="1"/>
  <c r="BK180" i="15"/>
  <c r="BI180" i="15"/>
  <c r="BH180" i="15"/>
  <c r="BG180" i="15"/>
  <c r="BF180" i="15"/>
  <c r="T180" i="15"/>
  <c r="R180" i="15"/>
  <c r="P180" i="15"/>
  <c r="J180" i="15"/>
  <c r="BE180" i="15" s="1"/>
  <c r="BK177" i="15"/>
  <c r="BK176" i="15" s="1"/>
  <c r="J176" i="15" s="1"/>
  <c r="J102" i="15" s="1"/>
  <c r="BI177" i="15"/>
  <c r="BH177" i="15"/>
  <c r="BG177" i="15"/>
  <c r="BF177" i="15"/>
  <c r="BE177" i="15"/>
  <c r="T177" i="15"/>
  <c r="R177" i="15"/>
  <c r="R176" i="15" s="1"/>
  <c r="P177" i="15"/>
  <c r="P176" i="15" s="1"/>
  <c r="J177" i="15"/>
  <c r="BK173" i="15"/>
  <c r="BI173" i="15"/>
  <c r="BH173" i="15"/>
  <c r="BG173" i="15"/>
  <c r="BF173" i="15"/>
  <c r="T173" i="15"/>
  <c r="R173" i="15"/>
  <c r="P173" i="15"/>
  <c r="J173" i="15"/>
  <c r="BE173" i="15" s="1"/>
  <c r="BK170" i="15"/>
  <c r="BI170" i="15"/>
  <c r="BH170" i="15"/>
  <c r="BG170" i="15"/>
  <c r="BF170" i="15"/>
  <c r="T170" i="15"/>
  <c r="R170" i="15"/>
  <c r="P170" i="15"/>
  <c r="J170" i="15"/>
  <c r="BE170" i="15" s="1"/>
  <c r="BK167" i="15"/>
  <c r="BI167" i="15"/>
  <c r="BH167" i="15"/>
  <c r="BG167" i="15"/>
  <c r="BF167" i="15"/>
  <c r="BE167" i="15"/>
  <c r="T167" i="15"/>
  <c r="R167" i="15"/>
  <c r="P167" i="15"/>
  <c r="J167" i="15"/>
  <c r="BK164" i="15"/>
  <c r="BI164" i="15"/>
  <c r="BH164" i="15"/>
  <c r="BG164" i="15"/>
  <c r="BF164" i="15"/>
  <c r="BE164" i="15"/>
  <c r="T164" i="15"/>
  <c r="R164" i="15"/>
  <c r="P164" i="15"/>
  <c r="J164" i="15"/>
  <c r="BK161" i="15"/>
  <c r="BI161" i="15"/>
  <c r="BH161" i="15"/>
  <c r="BG161" i="15"/>
  <c r="BF161" i="15"/>
  <c r="T161" i="15"/>
  <c r="R161" i="15"/>
  <c r="P161" i="15"/>
  <c r="J161" i="15"/>
  <c r="BE161" i="15" s="1"/>
  <c r="BK158" i="15"/>
  <c r="BI158" i="15"/>
  <c r="BH158" i="15"/>
  <c r="BG158" i="15"/>
  <c r="BF158" i="15"/>
  <c r="T158" i="15"/>
  <c r="R158" i="15"/>
  <c r="P158" i="15"/>
  <c r="J158" i="15"/>
  <c r="BE158" i="15" s="1"/>
  <c r="BK155" i="15"/>
  <c r="BI155" i="15"/>
  <c r="BH155" i="15"/>
  <c r="BG155" i="15"/>
  <c r="BF155" i="15"/>
  <c r="BE155" i="15"/>
  <c r="T155" i="15"/>
  <c r="R155" i="15"/>
  <c r="P155" i="15"/>
  <c r="J155" i="15"/>
  <c r="BK152" i="15"/>
  <c r="BI152" i="15"/>
  <c r="BH152" i="15"/>
  <c r="BG152" i="15"/>
  <c r="BF152" i="15"/>
  <c r="BE152" i="15"/>
  <c r="T152" i="15"/>
  <c r="R152" i="15"/>
  <c r="P152" i="15"/>
  <c r="J152" i="15"/>
  <c r="BK149" i="15"/>
  <c r="BI149" i="15"/>
  <c r="BH149" i="15"/>
  <c r="BG149" i="15"/>
  <c r="BF149" i="15"/>
  <c r="T149" i="15"/>
  <c r="R149" i="15"/>
  <c r="P149" i="15"/>
  <c r="P140" i="15" s="1"/>
  <c r="J149" i="15"/>
  <c r="BE149" i="15" s="1"/>
  <c r="BK146" i="15"/>
  <c r="BI146" i="15"/>
  <c r="BH146" i="15"/>
  <c r="BG146" i="15"/>
  <c r="BF146" i="15"/>
  <c r="T146" i="15"/>
  <c r="R146" i="15"/>
  <c r="P146" i="15"/>
  <c r="J146" i="15"/>
  <c r="BE146" i="15" s="1"/>
  <c r="BK143" i="15"/>
  <c r="BI143" i="15"/>
  <c r="BH143" i="15"/>
  <c r="BG143" i="15"/>
  <c r="BF143" i="15"/>
  <c r="BE143" i="15"/>
  <c r="T143" i="15"/>
  <c r="R143" i="15"/>
  <c r="P143" i="15"/>
  <c r="J143" i="15"/>
  <c r="BK141" i="15"/>
  <c r="BI141" i="15"/>
  <c r="BH141" i="15"/>
  <c r="BG141" i="15"/>
  <c r="BF141" i="15"/>
  <c r="T141" i="15"/>
  <c r="R141" i="15"/>
  <c r="R140" i="15" s="1"/>
  <c r="R139" i="15" s="1"/>
  <c r="P141" i="15"/>
  <c r="J141" i="15"/>
  <c r="BE141" i="15" s="1"/>
  <c r="BK140" i="15"/>
  <c r="J140" i="15" s="1"/>
  <c r="J101" i="15" s="1"/>
  <c r="T140" i="15"/>
  <c r="BK136" i="15"/>
  <c r="BI136" i="15"/>
  <c r="BH136" i="15"/>
  <c r="BG136" i="15"/>
  <c r="BF136" i="15"/>
  <c r="T136" i="15"/>
  <c r="T132" i="15" s="1"/>
  <c r="R136" i="15"/>
  <c r="R132" i="15" s="1"/>
  <c r="P136" i="15"/>
  <c r="J136" i="15"/>
  <c r="BE136" i="15" s="1"/>
  <c r="BK133" i="15"/>
  <c r="BK132" i="15" s="1"/>
  <c r="J132" i="15" s="1"/>
  <c r="J99" i="15" s="1"/>
  <c r="BI133" i="15"/>
  <c r="BH133" i="15"/>
  <c r="BG133" i="15"/>
  <c r="BF133" i="15"/>
  <c r="T133" i="15"/>
  <c r="R133" i="15"/>
  <c r="P133" i="15"/>
  <c r="J133" i="15"/>
  <c r="BE133" i="15" s="1"/>
  <c r="P132" i="15"/>
  <c r="BK129" i="15"/>
  <c r="BI129" i="15"/>
  <c r="BH129" i="15"/>
  <c r="BG129" i="15"/>
  <c r="BF129" i="15"/>
  <c r="T129" i="15"/>
  <c r="R129" i="15"/>
  <c r="P129" i="15"/>
  <c r="J129" i="15"/>
  <c r="BE129" i="15" s="1"/>
  <c r="BK126" i="15"/>
  <c r="BI126" i="15"/>
  <c r="BH126" i="15"/>
  <c r="BG126" i="15"/>
  <c r="BF126" i="15"/>
  <c r="T126" i="15"/>
  <c r="R126" i="15"/>
  <c r="R125" i="15" s="1"/>
  <c r="R124" i="15" s="1"/>
  <c r="P126" i="15"/>
  <c r="J126" i="15"/>
  <c r="BE126" i="15" s="1"/>
  <c r="F117" i="15"/>
  <c r="E115" i="15"/>
  <c r="F89" i="15"/>
  <c r="E87" i="15"/>
  <c r="J37" i="15"/>
  <c r="J36" i="15"/>
  <c r="J35" i="15"/>
  <c r="J24" i="15"/>
  <c r="E24" i="15"/>
  <c r="J120" i="15" s="1"/>
  <c r="J23" i="15"/>
  <c r="J21" i="15"/>
  <c r="E21" i="15"/>
  <c r="J91" i="15" s="1"/>
  <c r="J20" i="15"/>
  <c r="J18" i="15"/>
  <c r="E18" i="15"/>
  <c r="F120" i="15" s="1"/>
  <c r="J17" i="15"/>
  <c r="J15" i="15"/>
  <c r="E15" i="15"/>
  <c r="F91" i="15" s="1"/>
  <c r="J14" i="15"/>
  <c r="J12" i="15"/>
  <c r="J117" i="15" s="1"/>
  <c r="E7" i="15"/>
  <c r="E113" i="15" s="1"/>
  <c r="F35" i="15" l="1"/>
  <c r="F36" i="15"/>
  <c r="F37" i="15"/>
  <c r="J34" i="15"/>
  <c r="P125" i="15"/>
  <c r="P124" i="15" s="1"/>
  <c r="BK125" i="15"/>
  <c r="J125" i="15" s="1"/>
  <c r="J98" i="15" s="1"/>
  <c r="T125" i="15"/>
  <c r="T124" i="15" s="1"/>
  <c r="F119" i="15"/>
  <c r="J119" i="15"/>
  <c r="R123" i="15"/>
  <c r="T139" i="15"/>
  <c r="P139" i="15"/>
  <c r="J33" i="15"/>
  <c r="F33" i="15"/>
  <c r="P123" i="15"/>
  <c r="F92" i="15"/>
  <c r="F34" i="15"/>
  <c r="J92" i="15"/>
  <c r="E85" i="15"/>
  <c r="BK139" i="15"/>
  <c r="J139" i="15" s="1"/>
  <c r="J100" i="15" s="1"/>
  <c r="J89" i="15"/>
  <c r="BK124" i="15" l="1"/>
  <c r="J124" i="15" s="1"/>
  <c r="J97" i="15" s="1"/>
  <c r="T123" i="15"/>
  <c r="BK123" i="15" l="1"/>
  <c r="J123" i="15" s="1"/>
  <c r="J30" i="15" s="1"/>
  <c r="J39" i="15" s="1"/>
  <c r="J96" i="15" l="1"/>
  <c r="I21" i="1"/>
  <c r="I20" i="1" l="1"/>
  <c r="I19" i="1" l="1"/>
  <c r="I18" i="1" l="1"/>
  <c r="G112" i="14" l="1"/>
  <c r="G110" i="14"/>
  <c r="G109" i="14"/>
  <c r="G108" i="14"/>
  <c r="G107" i="14"/>
  <c r="G106" i="14"/>
  <c r="G105" i="14"/>
  <c r="G104" i="14"/>
  <c r="G103" i="14"/>
  <c r="G102" i="14"/>
  <c r="G101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3" i="14"/>
  <c r="G52" i="14"/>
  <c r="G51" i="14"/>
  <c r="G48" i="14"/>
  <c r="G47" i="14"/>
  <c r="G46" i="14"/>
  <c r="G45" i="14"/>
  <c r="G44" i="14"/>
  <c r="G43" i="14"/>
  <c r="G42" i="14"/>
  <c r="G41" i="14"/>
  <c r="G40" i="14"/>
  <c r="G37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114" i="14" l="1"/>
  <c r="I22" i="1" s="1"/>
  <c r="G39" i="12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84" i="13"/>
  <c r="BA229" i="13"/>
  <c r="BA145" i="13"/>
  <c r="BA141" i="13"/>
  <c r="BA137" i="13"/>
  <c r="BA95" i="13"/>
  <c r="BA90" i="13"/>
  <c r="BA87" i="13"/>
  <c r="BA84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3" i="13"/>
  <c r="M53" i="13" s="1"/>
  <c r="I53" i="13"/>
  <c r="K53" i="13"/>
  <c r="O53" i="13"/>
  <c r="Q53" i="13"/>
  <c r="V53" i="13"/>
  <c r="G56" i="13"/>
  <c r="M56" i="13" s="1"/>
  <c r="I56" i="13"/>
  <c r="K56" i="13"/>
  <c r="O56" i="13"/>
  <c r="Q56" i="13"/>
  <c r="V56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83" i="13"/>
  <c r="M83" i="13" s="1"/>
  <c r="I83" i="13"/>
  <c r="K83" i="13"/>
  <c r="O83" i="13"/>
  <c r="Q83" i="13"/>
  <c r="V83" i="13"/>
  <c r="G86" i="13"/>
  <c r="M86" i="13" s="1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G94" i="13"/>
  <c r="M94" i="13" s="1"/>
  <c r="I94" i="13"/>
  <c r="K94" i="13"/>
  <c r="O94" i="13"/>
  <c r="Q94" i="13"/>
  <c r="V94" i="13"/>
  <c r="G97" i="13"/>
  <c r="M97" i="13" s="1"/>
  <c r="I97" i="13"/>
  <c r="K97" i="13"/>
  <c r="O97" i="13"/>
  <c r="Q97" i="13"/>
  <c r="V97" i="13"/>
  <c r="G101" i="13"/>
  <c r="M101" i="13" s="1"/>
  <c r="I101" i="13"/>
  <c r="K101" i="13"/>
  <c r="O101" i="13"/>
  <c r="Q101" i="13"/>
  <c r="V101" i="13"/>
  <c r="G104" i="13"/>
  <c r="M104" i="13" s="1"/>
  <c r="I104" i="13"/>
  <c r="K104" i="13"/>
  <c r="O104" i="13"/>
  <c r="Q104" i="13"/>
  <c r="V104" i="13"/>
  <c r="G108" i="13"/>
  <c r="M108" i="13" s="1"/>
  <c r="I108" i="13"/>
  <c r="K108" i="13"/>
  <c r="O108" i="13"/>
  <c r="Q108" i="13"/>
  <c r="V108" i="13"/>
  <c r="G111" i="13"/>
  <c r="M111" i="13" s="1"/>
  <c r="I111" i="13"/>
  <c r="K111" i="13"/>
  <c r="O111" i="13"/>
  <c r="Q111" i="13"/>
  <c r="V111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9" i="13"/>
  <c r="I129" i="13"/>
  <c r="K129" i="13"/>
  <c r="O129" i="13"/>
  <c r="Q129" i="13"/>
  <c r="V129" i="13"/>
  <c r="G130" i="13"/>
  <c r="M130" i="13" s="1"/>
  <c r="I130" i="13"/>
  <c r="K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3" i="13"/>
  <c r="M153" i="13" s="1"/>
  <c r="I153" i="13"/>
  <c r="K153" i="13"/>
  <c r="O153" i="13"/>
  <c r="Q153" i="13"/>
  <c r="V153" i="13"/>
  <c r="G156" i="13"/>
  <c r="M156" i="13" s="1"/>
  <c r="I156" i="13"/>
  <c r="K156" i="13"/>
  <c r="O156" i="13"/>
  <c r="Q156" i="13"/>
  <c r="V156" i="13"/>
  <c r="G159" i="13"/>
  <c r="M159" i="13" s="1"/>
  <c r="I159" i="13"/>
  <c r="K159" i="13"/>
  <c r="O159" i="13"/>
  <c r="Q159" i="13"/>
  <c r="V159" i="13"/>
  <c r="G161" i="13"/>
  <c r="M161" i="13" s="1"/>
  <c r="I161" i="13"/>
  <c r="K161" i="13"/>
  <c r="O161" i="13"/>
  <c r="Q161" i="13"/>
  <c r="V161" i="13"/>
  <c r="G163" i="13"/>
  <c r="M163" i="13" s="1"/>
  <c r="I163" i="13"/>
  <c r="K163" i="13"/>
  <c r="O163" i="13"/>
  <c r="Q163" i="13"/>
  <c r="V163" i="13"/>
  <c r="G166" i="13"/>
  <c r="M166" i="13" s="1"/>
  <c r="I166" i="13"/>
  <c r="K166" i="13"/>
  <c r="O166" i="13"/>
  <c r="Q166" i="13"/>
  <c r="V166" i="13"/>
  <c r="G169" i="13"/>
  <c r="M169" i="13" s="1"/>
  <c r="I169" i="13"/>
  <c r="K169" i="13"/>
  <c r="O169" i="13"/>
  <c r="Q169" i="13"/>
  <c r="V169" i="13"/>
  <c r="G173" i="13"/>
  <c r="M173" i="13" s="1"/>
  <c r="I173" i="13"/>
  <c r="K173" i="13"/>
  <c r="O173" i="13"/>
  <c r="Q173" i="13"/>
  <c r="V173" i="13"/>
  <c r="G176" i="13"/>
  <c r="M176" i="13" s="1"/>
  <c r="I176" i="13"/>
  <c r="K176" i="13"/>
  <c r="O176" i="13"/>
  <c r="Q176" i="13"/>
  <c r="V176" i="13"/>
  <c r="G179" i="13"/>
  <c r="M179" i="13" s="1"/>
  <c r="I179" i="13"/>
  <c r="K179" i="13"/>
  <c r="O179" i="13"/>
  <c r="Q179" i="13"/>
  <c r="V179" i="13"/>
  <c r="G182" i="13"/>
  <c r="M182" i="13" s="1"/>
  <c r="I182" i="13"/>
  <c r="K182" i="13"/>
  <c r="O182" i="13"/>
  <c r="Q182" i="13"/>
  <c r="V182" i="13"/>
  <c r="G184" i="13"/>
  <c r="M184" i="13" s="1"/>
  <c r="I184" i="13"/>
  <c r="K184" i="13"/>
  <c r="O184" i="13"/>
  <c r="Q184" i="13"/>
  <c r="V184" i="13"/>
  <c r="G187" i="13"/>
  <c r="M187" i="13" s="1"/>
  <c r="I187" i="13"/>
  <c r="K187" i="13"/>
  <c r="O187" i="13"/>
  <c r="Q187" i="13"/>
  <c r="V187" i="13"/>
  <c r="G189" i="13"/>
  <c r="M189" i="13" s="1"/>
  <c r="I189" i="13"/>
  <c r="K189" i="13"/>
  <c r="O189" i="13"/>
  <c r="Q189" i="13"/>
  <c r="V189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2" i="13"/>
  <c r="M202" i="13" s="1"/>
  <c r="I202" i="13"/>
  <c r="K202" i="13"/>
  <c r="O202" i="13"/>
  <c r="Q202" i="13"/>
  <c r="V202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3" i="13"/>
  <c r="I213" i="13"/>
  <c r="K213" i="13"/>
  <c r="M213" i="13"/>
  <c r="O213" i="13"/>
  <c r="Q213" i="13"/>
  <c r="V213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6" i="13"/>
  <c r="M216" i="13" s="1"/>
  <c r="I216" i="13"/>
  <c r="K216" i="13"/>
  <c r="O216" i="13"/>
  <c r="Q216" i="13"/>
  <c r="V216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G225" i="13"/>
  <c r="M225" i="13" s="1"/>
  <c r="M224" i="13" s="1"/>
  <c r="I225" i="13"/>
  <c r="I224" i="13" s="1"/>
  <c r="K225" i="13"/>
  <c r="K224" i="13" s="1"/>
  <c r="O225" i="13"/>
  <c r="O224" i="13" s="1"/>
  <c r="Q225" i="13"/>
  <c r="Q224" i="13" s="1"/>
  <c r="V225" i="13"/>
  <c r="V224" i="13" s="1"/>
  <c r="G227" i="13"/>
  <c r="G228" i="13"/>
  <c r="M228" i="13" s="1"/>
  <c r="M227" i="13" s="1"/>
  <c r="I228" i="13"/>
  <c r="I227" i="13" s="1"/>
  <c r="K228" i="13"/>
  <c r="K227" i="13" s="1"/>
  <c r="O228" i="13"/>
  <c r="O227" i="13" s="1"/>
  <c r="Q228" i="13"/>
  <c r="Q227" i="13" s="1"/>
  <c r="V228" i="13"/>
  <c r="V227" i="13" s="1"/>
  <c r="G237" i="13"/>
  <c r="G236" i="13" s="1"/>
  <c r="I237" i="13"/>
  <c r="K237" i="13"/>
  <c r="M237" i="13"/>
  <c r="O237" i="13"/>
  <c r="Q237" i="13"/>
  <c r="V237" i="13"/>
  <c r="G239" i="13"/>
  <c r="M239" i="13" s="1"/>
  <c r="I239" i="13"/>
  <c r="K239" i="13"/>
  <c r="O239" i="13"/>
  <c r="O236" i="13" s="1"/>
  <c r="Q239" i="13"/>
  <c r="V239" i="13"/>
  <c r="G243" i="13"/>
  <c r="M243" i="13" s="1"/>
  <c r="I243" i="13"/>
  <c r="K243" i="13"/>
  <c r="K236" i="13" s="1"/>
  <c r="O243" i="13"/>
  <c r="Q243" i="13"/>
  <c r="V243" i="13"/>
  <c r="G246" i="13"/>
  <c r="M246" i="13" s="1"/>
  <c r="I246" i="13"/>
  <c r="K246" i="13"/>
  <c r="O246" i="13"/>
  <c r="Q246" i="13"/>
  <c r="V246" i="13"/>
  <c r="G247" i="13"/>
  <c r="G245" i="13" s="1"/>
  <c r="I247" i="13"/>
  <c r="K247" i="13"/>
  <c r="O247" i="13"/>
  <c r="Q247" i="13"/>
  <c r="V247" i="13"/>
  <c r="G248" i="13"/>
  <c r="M248" i="13" s="1"/>
  <c r="I248" i="13"/>
  <c r="K248" i="13"/>
  <c r="O248" i="13"/>
  <c r="Q248" i="13"/>
  <c r="V248" i="13"/>
  <c r="G249" i="13"/>
  <c r="M249" i="13" s="1"/>
  <c r="I249" i="13"/>
  <c r="K249" i="13"/>
  <c r="O249" i="13"/>
  <c r="Q249" i="13"/>
  <c r="V249" i="13"/>
  <c r="G250" i="13"/>
  <c r="M250" i="13" s="1"/>
  <c r="I250" i="13"/>
  <c r="K250" i="13"/>
  <c r="O250" i="13"/>
  <c r="Q250" i="13"/>
  <c r="V250" i="13"/>
  <c r="G251" i="13"/>
  <c r="M251" i="13" s="1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I253" i="13"/>
  <c r="K253" i="13"/>
  <c r="M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I267" i="13"/>
  <c r="K267" i="13"/>
  <c r="M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M271" i="13" s="1"/>
  <c r="I271" i="13"/>
  <c r="K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I276" i="13"/>
  <c r="K276" i="13"/>
  <c r="M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I280" i="13"/>
  <c r="K280" i="13"/>
  <c r="M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I285" i="13"/>
  <c r="K285" i="13"/>
  <c r="M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I290" i="13"/>
  <c r="K290" i="13"/>
  <c r="M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I292" i="13"/>
  <c r="K292" i="13"/>
  <c r="M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I299" i="13"/>
  <c r="K299" i="13"/>
  <c r="M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10" i="13"/>
  <c r="M310" i="13" s="1"/>
  <c r="I310" i="13"/>
  <c r="K310" i="13"/>
  <c r="O310" i="13"/>
  <c r="Q310" i="13"/>
  <c r="V310" i="13"/>
  <c r="G335" i="13"/>
  <c r="I335" i="13"/>
  <c r="K335" i="13"/>
  <c r="O335" i="13"/>
  <c r="Q335" i="13"/>
  <c r="V335" i="13"/>
  <c r="G336" i="13"/>
  <c r="M336" i="13" s="1"/>
  <c r="I336" i="13"/>
  <c r="K336" i="13"/>
  <c r="O336" i="13"/>
  <c r="Q336" i="13"/>
  <c r="V336" i="13"/>
  <c r="G337" i="13"/>
  <c r="M337" i="13" s="1"/>
  <c r="I337" i="13"/>
  <c r="K337" i="13"/>
  <c r="O337" i="13"/>
  <c r="Q337" i="13"/>
  <c r="V337" i="13"/>
  <c r="G338" i="13"/>
  <c r="M338" i="13" s="1"/>
  <c r="I338" i="13"/>
  <c r="K338" i="13"/>
  <c r="O338" i="13"/>
  <c r="Q338" i="13"/>
  <c r="V338" i="13"/>
  <c r="G339" i="13"/>
  <c r="M339" i="13" s="1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4" i="13"/>
  <c r="M344" i="13" s="1"/>
  <c r="I344" i="13"/>
  <c r="K344" i="13"/>
  <c r="O344" i="13"/>
  <c r="O343" i="13" s="1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7" i="13"/>
  <c r="M347" i="13" s="1"/>
  <c r="I347" i="13"/>
  <c r="K347" i="13"/>
  <c r="O347" i="13"/>
  <c r="Q347" i="13"/>
  <c r="V347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I357" i="13"/>
  <c r="K357" i="13"/>
  <c r="M357" i="13"/>
  <c r="O357" i="13"/>
  <c r="Q357" i="13"/>
  <c r="V357" i="13"/>
  <c r="G359" i="13"/>
  <c r="I359" i="13"/>
  <c r="K359" i="13"/>
  <c r="O359" i="13"/>
  <c r="Q359" i="13"/>
  <c r="V359" i="13"/>
  <c r="G361" i="13"/>
  <c r="M361" i="13" s="1"/>
  <c r="I361" i="13"/>
  <c r="K361" i="13"/>
  <c r="O361" i="13"/>
  <c r="Q361" i="13"/>
  <c r="V361" i="13"/>
  <c r="G363" i="13"/>
  <c r="M363" i="13" s="1"/>
  <c r="I363" i="13"/>
  <c r="K363" i="13"/>
  <c r="O363" i="13"/>
  <c r="Q363" i="13"/>
  <c r="V363" i="13"/>
  <c r="G364" i="13"/>
  <c r="M364" i="13" s="1"/>
  <c r="I364" i="13"/>
  <c r="K364" i="13"/>
  <c r="O364" i="13"/>
  <c r="Q364" i="13"/>
  <c r="V364" i="13"/>
  <c r="G370" i="13"/>
  <c r="M370" i="13" s="1"/>
  <c r="I370" i="13"/>
  <c r="K370" i="13"/>
  <c r="O370" i="13"/>
  <c r="Q370" i="13"/>
  <c r="V370" i="13"/>
  <c r="G373" i="13"/>
  <c r="M373" i="13" s="1"/>
  <c r="I373" i="13"/>
  <c r="K373" i="13"/>
  <c r="O373" i="13"/>
  <c r="Q373" i="13"/>
  <c r="V373" i="13"/>
  <c r="G375" i="13"/>
  <c r="M375" i="13" s="1"/>
  <c r="I375" i="13"/>
  <c r="K375" i="13"/>
  <c r="O375" i="13"/>
  <c r="Q375" i="13"/>
  <c r="V375" i="13"/>
  <c r="G378" i="13"/>
  <c r="M378" i="13" s="1"/>
  <c r="I378" i="13"/>
  <c r="K378" i="13"/>
  <c r="O378" i="13"/>
  <c r="Q378" i="13"/>
  <c r="V378" i="13"/>
  <c r="G380" i="13"/>
  <c r="G381" i="13"/>
  <c r="M381" i="13" s="1"/>
  <c r="I381" i="13"/>
  <c r="I380" i="13" s="1"/>
  <c r="K381" i="13"/>
  <c r="O381" i="13"/>
  <c r="O380" i="13" s="1"/>
  <c r="Q381" i="13"/>
  <c r="Q380" i="13" s="1"/>
  <c r="V381" i="13"/>
  <c r="V380" i="13" s="1"/>
  <c r="G383" i="13"/>
  <c r="M383" i="13" s="1"/>
  <c r="I383" i="13"/>
  <c r="K383" i="13"/>
  <c r="K380" i="13" s="1"/>
  <c r="O383" i="13"/>
  <c r="Q383" i="13"/>
  <c r="V383" i="13"/>
  <c r="G390" i="13"/>
  <c r="M390" i="13" s="1"/>
  <c r="I390" i="13"/>
  <c r="K390" i="13"/>
  <c r="O390" i="13"/>
  <c r="O389" i="13" s="1"/>
  <c r="Q390" i="13"/>
  <c r="V390" i="13"/>
  <c r="G391" i="13"/>
  <c r="M391" i="13" s="1"/>
  <c r="I391" i="13"/>
  <c r="K391" i="13"/>
  <c r="O391" i="13"/>
  <c r="Q391" i="13"/>
  <c r="Q389" i="13" s="1"/>
  <c r="V391" i="13"/>
  <c r="G404" i="13"/>
  <c r="M404" i="13" s="1"/>
  <c r="I404" i="13"/>
  <c r="K404" i="13"/>
  <c r="O404" i="13"/>
  <c r="Q404" i="13"/>
  <c r="V404" i="13"/>
  <c r="G405" i="13"/>
  <c r="M405" i="13" s="1"/>
  <c r="I405" i="13"/>
  <c r="K405" i="13"/>
  <c r="O405" i="13"/>
  <c r="Q405" i="13"/>
  <c r="V405" i="13"/>
  <c r="G407" i="13"/>
  <c r="M407" i="13" s="1"/>
  <c r="I407" i="13"/>
  <c r="K407" i="13"/>
  <c r="O407" i="13"/>
  <c r="Q407" i="13"/>
  <c r="V407" i="13"/>
  <c r="G408" i="13"/>
  <c r="M408" i="13" s="1"/>
  <c r="I408" i="13"/>
  <c r="K408" i="13"/>
  <c r="O408" i="13"/>
  <c r="Q408" i="13"/>
  <c r="V408" i="13"/>
  <c r="G410" i="13"/>
  <c r="M410" i="13" s="1"/>
  <c r="I410" i="13"/>
  <c r="K410" i="13"/>
  <c r="K409" i="13" s="1"/>
  <c r="O410" i="13"/>
  <c r="Q410" i="13"/>
  <c r="V410" i="13"/>
  <c r="V409" i="13" s="1"/>
  <c r="G417" i="13"/>
  <c r="M417" i="13" s="1"/>
  <c r="I417" i="13"/>
  <c r="K417" i="13"/>
  <c r="O417" i="13"/>
  <c r="O409" i="13" s="1"/>
  <c r="Q417" i="13"/>
  <c r="V417" i="13"/>
  <c r="G419" i="13"/>
  <c r="M419" i="13" s="1"/>
  <c r="I419" i="13"/>
  <c r="K419" i="13"/>
  <c r="O419" i="13"/>
  <c r="Q419" i="13"/>
  <c r="V419" i="13"/>
  <c r="G445" i="13"/>
  <c r="M445" i="13" s="1"/>
  <c r="I445" i="13"/>
  <c r="K445" i="13"/>
  <c r="O445" i="13"/>
  <c r="Q445" i="13"/>
  <c r="V445" i="13"/>
  <c r="V444" i="13" s="1"/>
  <c r="G446" i="13"/>
  <c r="I446" i="13"/>
  <c r="K446" i="13"/>
  <c r="O446" i="13"/>
  <c r="Q446" i="13"/>
  <c r="V446" i="13"/>
  <c r="G448" i="13"/>
  <c r="M448" i="13" s="1"/>
  <c r="I448" i="13"/>
  <c r="K448" i="13"/>
  <c r="O448" i="13"/>
  <c r="Q448" i="13"/>
  <c r="V448" i="13"/>
  <c r="G449" i="13"/>
  <c r="M449" i="13" s="1"/>
  <c r="I449" i="13"/>
  <c r="K449" i="13"/>
  <c r="O449" i="13"/>
  <c r="Q449" i="13"/>
  <c r="V449" i="13"/>
  <c r="G450" i="13"/>
  <c r="M450" i="13" s="1"/>
  <c r="I450" i="13"/>
  <c r="K450" i="13"/>
  <c r="O450" i="13"/>
  <c r="Q450" i="13"/>
  <c r="V450" i="13"/>
  <c r="G451" i="13"/>
  <c r="M451" i="13" s="1"/>
  <c r="I451" i="13"/>
  <c r="K451" i="13"/>
  <c r="O451" i="13"/>
  <c r="Q451" i="13"/>
  <c r="V451" i="13"/>
  <c r="AE453" i="13"/>
  <c r="J30" i="1"/>
  <c r="J28" i="1"/>
  <c r="J25" i="1"/>
  <c r="J26" i="1"/>
  <c r="J27" i="1"/>
  <c r="E26" i="1"/>
  <c r="E28" i="1"/>
  <c r="G358" i="13" l="1"/>
  <c r="G125" i="13"/>
  <c r="Q343" i="13"/>
  <c r="G343" i="13"/>
  <c r="K309" i="13"/>
  <c r="I245" i="13"/>
  <c r="V236" i="13"/>
  <c r="I125" i="13"/>
  <c r="I63" i="13"/>
  <c r="M380" i="13"/>
  <c r="V343" i="13"/>
  <c r="Q236" i="13"/>
  <c r="K8" i="13"/>
  <c r="Q409" i="13"/>
  <c r="V389" i="13"/>
  <c r="K358" i="13"/>
  <c r="I309" i="13"/>
  <c r="G444" i="13"/>
  <c r="I8" i="13"/>
  <c r="V63" i="13"/>
  <c r="G309" i="13"/>
  <c r="Q63" i="13"/>
  <c r="M409" i="13"/>
  <c r="Q444" i="13"/>
  <c r="K389" i="13"/>
  <c r="I358" i="13"/>
  <c r="O444" i="13"/>
  <c r="I409" i="13"/>
  <c r="I389" i="13"/>
  <c r="O358" i="13"/>
  <c r="Q245" i="13"/>
  <c r="I236" i="13"/>
  <c r="V125" i="13"/>
  <c r="Q125" i="13"/>
  <c r="O63" i="13"/>
  <c r="V8" i="13"/>
  <c r="K444" i="13"/>
  <c r="V358" i="13"/>
  <c r="K343" i="13"/>
  <c r="V245" i="13"/>
  <c r="O245" i="13"/>
  <c r="O125" i="13"/>
  <c r="Q8" i="13"/>
  <c r="M236" i="13"/>
  <c r="G409" i="13"/>
  <c r="M389" i="13"/>
  <c r="I343" i="13"/>
  <c r="Q309" i="13"/>
  <c r="I444" i="13"/>
  <c r="Q358" i="13"/>
  <c r="V309" i="13"/>
  <c r="O309" i="13"/>
  <c r="K245" i="13"/>
  <c r="K125" i="13"/>
  <c r="K63" i="13"/>
  <c r="O8" i="13"/>
  <c r="M343" i="13"/>
  <c r="M63" i="13"/>
  <c r="M8" i="13"/>
  <c r="G389" i="13"/>
  <c r="G63" i="13"/>
  <c r="G8" i="13"/>
  <c r="AF453" i="13"/>
  <c r="M446" i="13"/>
  <c r="M444" i="13" s="1"/>
  <c r="M359" i="13"/>
  <c r="M358" i="13" s="1"/>
  <c r="M335" i="13"/>
  <c r="M309" i="13" s="1"/>
  <c r="M247" i="13"/>
  <c r="M245" i="13" s="1"/>
  <c r="M129" i="13"/>
  <c r="M125" i="13" s="1"/>
  <c r="G25" i="1" l="1"/>
  <c r="G453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<sst xmlns="http://schemas.openxmlformats.org/spreadsheetml/2006/main" count="6770" uniqueCount="1830">
  <si>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</si>
  <si>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</si>
  <si>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</si>
  <si>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</si>
  <si>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</si>
  <si>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</si>
  <si>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</si>
  <si>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</si>
  <si>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</si>
  <si>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</si>
  <si>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</si>
  <si>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</si>
  <si>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</si>
  <si>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</si>
  <si>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</si>
  <si>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</si>
  <si>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</si>
  <si>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</si>
  <si>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</si>
  <si>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</si>
  <si>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</si>
  <si>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</si>
  <si>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</si>
  <si>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</si>
  <si>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</si>
  <si>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</si>
  <si>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</si>
  <si>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</si>
  <si>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</si>
  <si>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</si>
  <si>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</si>
  <si>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</si>
  <si>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</si>
  <si>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</si>
  <si>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</si>
  <si>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</si>
  <si>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</si>
  <si>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</si>
  <si>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</si>
  <si>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</si>
  <si>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</si>
  <si>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</si>
  <si>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</si>
  <si>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</si>
  <si>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</si>
  <si>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</si>
  <si>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</si>
  <si>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</si>
  <si>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</si>
  <si>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</si>
  <si>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</si>
  <si>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</si>
  <si>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</si>
  <si>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</si>
  <si>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</si>
  <si>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</si>
  <si>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</si>
  <si>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</si>
  <si>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</si>
  <si>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</si>
  <si>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</si>
  <si>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</si>
  <si>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</si>
  <si>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</si>
  <si>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</si>
  <si>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</si>
  <si>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</si>
  <si>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</si>
  <si>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</si>
  <si>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</si>
  <si>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</si>
  <si>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</si>
  <si>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</si>
  <si>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</si>
  <si>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</si>
  <si>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</si>
  <si>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</si>
  <si>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</si>
  <si>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</si>
  <si>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</si>
  <si>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</si>
  <si>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</si>
  <si>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</si>
  <si>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</si>
  <si>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</si>
  <si>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</si>
  <si>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</si>
  <si>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</si>
  <si>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</si>
  <si>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</si>
  <si>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</si>
  <si>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</si>
  <si>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</si>
  <si>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</si>
  <si>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</si>
  <si>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</si>
  <si>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</si>
  <si>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</si>
  <si>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</si>
  <si>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</si>
  <si>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</si>
  <si>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</si>
  <si>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</si>
  <si>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</si>
  <si>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</si>
  <si>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</si>
  <si>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</si>
  <si>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</si>
  <si>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</si>
  <si>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</si>
  <si>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</si>
  <si>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</si>
  <si>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</si>
  <si>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</si>
  <si>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</si>
  <si>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</si>
  <si>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</si>
  <si>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</si>
  <si>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</si>
  <si>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</si>
  <si>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</si>
  <si>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</si>
  <si>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</si>
  <si>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</si>
  <si>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</si>
  <si>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</si>
  <si>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</si>
  <si>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</si>
  <si>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</si>
  <si>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</si>
  <si>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</si>
  <si>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</si>
  <si>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</si>
  <si>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</si>
  <si>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</si>
  <si>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</si>
  <si>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</si>
  <si>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</si>
  <si>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</si>
  <si>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</si>
  <si>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</si>
  <si>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</si>
  <si>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</si>
  <si>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</si>
  <si>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</si>
  <si>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</si>
  <si>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</si>
  <si>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</si>
  <si>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</si>
  <si>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</si>
  <si>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</si>
  <si>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</si>
  <si>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</si>
  <si>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</si>
  <si>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</si>
  <si>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</si>
  <si>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</si>
  <si>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</si>
  <si>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</si>
  <si>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</si>
  <si>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</si>
  <si>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</si>
  <si>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</si>
  <si>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</si>
  <si>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</si>
  <si>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</si>
  <si>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</si>
  <si>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</si>
  <si>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</si>
  <si>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</si>
  <si>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</si>
  <si>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</si>
  <si>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</si>
  <si>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</si>
  <si>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</si>
  <si>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</si>
  <si>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</si>
  <si>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</si>
  <si>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</si>
  <si>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</si>
  <si>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</si>
  <si>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</si>
  <si>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</si>
  <si>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</si>
  <si>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</si>
  <si>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</si>
  <si>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</si>
  <si>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</si>
  <si>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</si>
  <si>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</si>
  <si>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</si>
  <si>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</si>
  <si>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</si>
  <si>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</si>
  <si>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</si>
  <si>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</si>
  <si>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</si>
  <si>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</si>
  <si>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</si>
  <si>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</si>
  <si>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</si>
  <si>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</si>
  <si>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</si>
  <si>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</si>
  <si>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</si>
  <si>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</si>
  <si>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</si>
  <si>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</si>
  <si>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</si>
  <si>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</si>
  <si>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</si>
  <si>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</si>
  <si>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</si>
  <si>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</si>
  <si>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</si>
  <si>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</si>
  <si>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</si>
  <si>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</si>
  <si>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</si>
  <si>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</si>
  <si>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</si>
  <si>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</si>
  <si>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</si>
  <si>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</si>
  <si>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</si>
  <si>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</si>
  <si>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</si>
  <si>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</si>
  <si>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</si>
  <si>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</si>
  <si>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</si>
  <si>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</si>
  <si>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</si>
  <si>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</si>
  <si>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</si>
  <si>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</si>
  <si>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</si>
  <si>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</si>
  <si>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</si>
  <si>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</si>
  <si>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</si>
  <si>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</si>
  <si>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</si>
  <si>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</si>
  <si>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</si>
  <si>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</si>
  <si>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</si>
  <si>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</si>
  <si>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</si>
  <si>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</si>
  <si>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</si>
  <si>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</si>
  <si>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</si>
  <si>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</si>
  <si>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</si>
  <si>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</si>
  <si>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</si>
  <si>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</si>
  <si>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</si>
  <si>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</si>
  <si>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</si>
  <si>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</si>
  <si>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</si>
  <si>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</si>
  <si>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</si>
  <si>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</si>
  <si>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</si>
  <si>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</si>
  <si>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</si>
  <si>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</si>
  <si>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</si>
  <si>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</si>
  <si>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</si>
  <si>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</si>
  <si>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</si>
  <si>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</si>
  <si>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</si>
  <si>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</si>
  <si>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</si>
  <si>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</si>
  <si>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</si>
  <si>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</si>
  <si>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</si>
  <si>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</si>
  <si>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</si>
  <si>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</si>
  <si>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</si>
  <si>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</si>
  <si>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</si>
  <si>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</si>
  <si>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</si>
  <si>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</si>
  <si>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</si>
  <si>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</si>
  <si>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</si>
  <si>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</si>
  <si>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</si>
  <si>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</si>
  <si>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</si>
  <si>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</si>
  <si>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</si>
  <si>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</si>
  <si>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</si>
  <si>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</si>
  <si>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</si>
  <si>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</si>
  <si>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</si>
  <si>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</si>
  <si>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</si>
  <si>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</si>
  <si>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</si>
  <si>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</si>
  <si>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</si>
  <si>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</si>
  <si>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</si>
  <si>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</si>
  <si>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</si>
  <si>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</si>
  <si>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</si>
  <si>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</si>
  <si>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</si>
  <si>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</si>
  <si>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</si>
  <si>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</si>
  <si>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</si>
  <si>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</si>
  <si>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</si>
  <si>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</si>
  <si>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</si>
  <si>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</si>
  <si>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</si>
  <si>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</si>
  <si>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</si>
  <si>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</si>
  <si>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</si>
  <si>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</si>
  <si>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</si>
  <si>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</si>
  <si>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</si>
  <si>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</si>
  <si>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</si>
  <si>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</si>
  <si>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</si>
  <si>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</si>
  <si>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</si>
  <si>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</si>
  <si>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</si>
  <si>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</si>
  <si>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</si>
  <si>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</si>
  <si>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</si>
  <si>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</si>
  <si>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</si>
  <si>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</si>
  <si>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</si>
  <si>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</si>
  <si>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</si>
  <si>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</si>
  <si>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</si>
  <si>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</si>
  <si>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</si>
  <si>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</si>
  <si>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</si>
  <si>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</si>
  <si>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</si>
  <si>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</si>
  <si>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</si>
  <si>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</si>
  <si>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</si>
  <si>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</si>
  <si>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</si>
  <si>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</si>
  <si>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</si>
  <si>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</si>
  <si>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</si>
  <si>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</si>
  <si>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</si>
  <si>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</si>
  <si>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</si>
  <si>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</si>
  <si>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</si>
  <si>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</si>
  <si>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</si>
  <si>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</si>
  <si>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</si>
  <si>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</si>
  <si>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</si>
  <si>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</si>
  <si>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</si>
  <si>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</si>
  <si>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</si>
  <si>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</si>
  <si>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</si>
  <si>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</si>
  <si>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</si>
  <si>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</si>
  <si>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</si>
  <si>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</si>
  <si>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</si>
  <si>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</si>
  <si>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</si>
  <si>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</si>
  <si>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</si>
  <si>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</si>
  <si>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</si>
  <si>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</si>
  <si>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</si>
  <si>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</si>
  <si>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</si>
  <si>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</si>
  <si>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</si>
  <si>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</si>
  <si>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</si>
  <si>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</si>
  <si>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</si>
  <si>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</si>
  <si>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</si>
  <si>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</si>
  <si>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</si>
  <si>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</si>
  <si>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</si>
  <si>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</si>
  <si>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</si>
  <si>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</si>
  <si>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</si>
  <si>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</si>
  <si>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</si>
  <si>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</si>
  <si>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</si>
  <si>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</si>
  <si>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</si>
  <si>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</si>
  <si>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</si>
  <si>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</si>
  <si>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</si>
  <si>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</si>
  <si>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</si>
  <si>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</si>
  <si>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</si>
  <si>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</si>
  <si>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</si>
  <si>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</si>
  <si>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</si>
  <si>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</si>
  <si>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</si>
  <si>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</si>
  <si>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</si>
  <si>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</si>
  <si>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</si>
  <si>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</si>
  <si>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</si>
  <si>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</si>
  <si>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</si>
  <si>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</si>
  <si>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</si>
  <si>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</si>
  <si>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</si>
  <si>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</si>
  <si>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</si>
  <si>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</si>
  <si>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</si>
  <si>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</si>
  <si>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</si>
  <si>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</si>
  <si>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</si>
  <si>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</si>
  <si>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</si>
  <si>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</si>
  <si>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</si>
  <si>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</si>
  <si>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</si>
  <si>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</si>
  <si>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</si>
  <si>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</si>
  <si>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</si>
  <si>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</si>
  <si>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</si>
  <si>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</si>
  <si>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</si>
  <si>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</si>
  <si>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</si>
  <si>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</si>
  <si>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</si>
  <si>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</si>
  <si>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</si>
  <si>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</si>
  <si>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</si>
  <si>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</si>
  <si>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</si>
  <si>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</si>
  <si>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</si>
  <si>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</si>
  <si>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</si>
  <si>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</si>
  <si>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</si>
  <si>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</si>
  <si>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</si>
  <si>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</si>
  <si>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</si>
  <si>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</si>
  <si>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</si>
  <si>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</si>
  <si>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</si>
  <si>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</si>
  <si>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</si>
  <si>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</si>
  <si>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</si>
  <si>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</si>
  <si>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</si>
  <si>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</si>
  <si>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</si>
  <si>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</si>
  <si>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</si>
  <si>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</si>
  <si>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</si>
  <si>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</si>
  <si>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</si>
  <si>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</si>
  <si>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</si>
  <si>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</si>
  <si>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</si>
  <si>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</si>
  <si>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</si>
  <si>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</si>
  <si>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</si>
  <si>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</si>
  <si>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</si>
  <si>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</si>
  <si>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</si>
  <si>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</si>
  <si>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</si>
  <si>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</si>
  <si>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</si>
  <si>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</si>
  <si>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</si>
  <si>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</si>
  <si>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</si>
  <si>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</si>
  <si>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</si>
  <si>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</si>
  <si>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</si>
  <si>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</si>
  <si>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</si>
  <si>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</si>
  <si>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</si>
  <si>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</si>
  <si>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</si>
  <si>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</si>
  <si>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</si>
  <si>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</si>
  <si>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</si>
  <si>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</si>
  <si>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</si>
  <si>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</si>
  <si>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</si>
  <si>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</si>
  <si>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</si>
  <si>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</si>
  <si>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</si>
  <si>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</si>
  <si>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</si>
  <si>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</si>
  <si>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</si>
  <si>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</si>
  <si>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</si>
  <si>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</si>
  <si>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</si>
  <si>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</si>
  <si>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</si>
  <si>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</si>
  <si>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</si>
  <si>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</si>
  <si>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</si>
  <si>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</si>
  <si>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</si>
  <si>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</si>
  <si>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</si>
  <si>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</si>
  <si>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</si>
  <si>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</si>
  <si>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</si>
  <si>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</si>
  <si>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</si>
  <si>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</si>
  <si>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</si>
  <si>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</si>
  <si>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</si>
  <si>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</si>
  <si>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</si>
  <si>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</si>
  <si>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</si>
  <si>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</si>
  <si>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</si>
  <si>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</si>
  <si>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</si>
  <si>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</si>
  <si>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</si>
  <si>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</si>
  <si>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</si>
  <si>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</si>
  <si>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</si>
  <si>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</si>
  <si>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</si>
  <si>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</si>
  <si>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</si>
  <si>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</si>
  <si>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</si>
  <si>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</si>
  <si>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</si>
  <si>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</si>
  <si>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</si>
  <si>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</si>
  <si>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</si>
  <si>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</si>
  <si>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</si>
  <si>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</si>
  <si>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</si>
  <si>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</si>
  <si>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</si>
  <si>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</si>
  <si>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</si>
  <si>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</si>
  <si>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</si>
  <si>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</si>
  <si>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</si>
  <si>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</si>
  <si>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</si>
  <si>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</si>
  <si>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</si>
  <si>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</si>
  <si>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</si>
  <si>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</si>
  <si>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</si>
  <si>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</si>
  <si>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</si>
  <si>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</si>
  <si>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</si>
  <si>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</si>
  <si>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</si>
  <si>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</si>
  <si>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</si>
  <si>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</si>
  <si>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</si>
  <si>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</si>
  <si>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</si>
  <si>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</si>
  <si>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</si>
  <si>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</si>
  <si>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</si>
  <si>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</si>
  <si>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</si>
  <si>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</si>
  <si>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</si>
  <si>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</si>
  <si>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Dodávka - podlahovice PVC vodivé/zátěžové</t>
  </si>
  <si>
    <t>463,91*1,1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</si>
  <si>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</si>
  <si>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</si>
  <si>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</si>
  <si>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</si>
  <si>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</si>
  <si>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</si>
  <si>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</si>
  <si>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</si>
  <si>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</si>
  <si>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</si>
  <si>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</si>
  <si>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</si>
  <si>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</si>
  <si>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</si>
  <si>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</si>
  <si>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</si>
  <si>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</si>
  <si>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</si>
  <si>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</si>
  <si>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</si>
  <si>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</si>
  <si>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</si>
  <si>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</si>
  <si>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</si>
  <si>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</si>
  <si>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</si>
  <si>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</si>
  <si>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</si>
  <si>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</si>
  <si>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</si>
  <si>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</si>
  <si>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</si>
  <si>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</si>
  <si>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</si>
  <si>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</si>
  <si>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</si>
  <si>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</si>
  <si>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</si>
  <si>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</si>
  <si>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</si>
  <si>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</si>
  <si>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</si>
  <si>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</si>
  <si>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</si>
  <si>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</si>
  <si>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</si>
  <si>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Malby z malířských směsí otěruvzdorných,  , bělost 82 %, dvojnásobné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</si>
  <si>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</si>
  <si>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</si>
  <si>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</si>
  <si>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</si>
  <si>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</si>
  <si>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</si>
  <si>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</si>
  <si>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</si>
  <si>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</si>
  <si>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</si>
  <si>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</si>
  <si>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</si>
  <si>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</si>
  <si>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</si>
  <si>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</si>
  <si>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</si>
  <si>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</si>
  <si>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</si>
  <si>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</si>
  <si>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</si>
  <si>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</si>
  <si>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</si>
  <si>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</si>
  <si>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</si>
  <si>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</si>
  <si>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</si>
  <si>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</si>
  <si>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</si>
  <si>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</si>
  <si>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</si>
  <si>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</si>
  <si>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</si>
  <si>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</si>
  <si>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</si>
  <si>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</si>
  <si>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</si>
  <si>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</si>
  <si>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</si>
  <si>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</si>
  <si>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</si>
  <si>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</si>
  <si>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</si>
  <si>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</si>
  <si>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</si>
  <si>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</si>
  <si>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</si>
  <si>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</si>
  <si>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</si>
  <si>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</si>
  <si>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</si>
  <si>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</si>
  <si>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</si>
  <si>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</si>
  <si>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</si>
  <si>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</si>
  <si>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</si>
  <si>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</si>
  <si>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</si>
  <si>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</si>
  <si>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</si>
  <si>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</si>
  <si>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</si>
  <si>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</si>
  <si>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</si>
  <si>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</si>
  <si>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</si>
  <si>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</si>
  <si>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</si>
  <si>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</si>
  <si>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</si>
  <si>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</si>
  <si>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</si>
  <si>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</si>
  <si>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</si>
  <si>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</si>
  <si>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</si>
  <si>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</si>
  <si>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</si>
  <si>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</si>
  <si>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</si>
  <si>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</si>
  <si>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</si>
  <si>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</si>
  <si>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</si>
  <si>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</si>
  <si>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</si>
  <si>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</si>
  <si>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</si>
  <si>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</si>
  <si>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</si>
  <si>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</si>
  <si>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</si>
  <si>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</si>
  <si>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</si>
  <si>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</si>
  <si>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</si>
  <si>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</si>
  <si>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Rozvaděč rack, 19inch, v=42U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</si>
  <si>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</si>
  <si>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</si>
  <si>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</si>
  <si>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</si>
  <si>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</si>
  <si>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</si>
  <si>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</si>
  <si>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</si>
  <si>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</si>
  <si>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</si>
  <si>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</si>
  <si>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</si>
  <si>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</si>
  <si>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Chránička z terénu do budovy (HDPE d=40mm), prostup z garáže pod terasou do racku</t>
  </si>
  <si>
    <t>Optika do sousední budovy</t>
  </si>
  <si>
    <t>Instalační žlab</t>
  </si>
  <si>
    <t>Vybudování prostupu do 100x100</t>
  </si>
  <si>
    <t>Podlahová krabice, 12 modulů, pro silno i pro slabo, komplet, zvýšená mechanická odolnost, uzamykatelná, pro mokrou údržbu, D+M</t>
  </si>
  <si>
    <t>Drobný nespecifikovaný montážní materiál</t>
  </si>
  <si>
    <t>Aktivní prvky:</t>
  </si>
  <si>
    <t>Instant WIFI  přístupový bod, s virtuálním kontrolerem, splňující dokument "Konektivita škol - kolová výzva"</t>
  </si>
  <si>
    <t>Konfigurace  - STANDARD KONEKTIVITY ŠKOL</t>
  </si>
  <si>
    <t>Instalace Wifi AP</t>
  </si>
  <si>
    <t>hod</t>
  </si>
  <si>
    <t>Aktivní prvky - Transceiver příslušný k aktivním prvkům viz níže</t>
  </si>
  <si>
    <t>Aktivní prvek - Switch 48portů 1Gbps PoE dle dokumentu "Konektivita škol - kolová výzva"</t>
  </si>
  <si>
    <t>Centrální agregační switch 24portů pro optické transceivery včetně zdroje dle dokumentu "Konektivita škol - kolová výzva"</t>
  </si>
  <si>
    <t>IP dveřní telefon - interkom</t>
  </si>
  <si>
    <t xml:space="preserve">IP Interkom, Hi-tech design, antivandal, čtečka čipů, včetně kamery, min. 8 tlačítek, D+M včetně atyp krabice, pro venkovní prostředí, 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</si>
  <si>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</si>
  <si>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</si>
  <si>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</si>
  <si>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</si>
  <si>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</si>
  <si>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</si>
  <si>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</si>
  <si>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CCVT kamerový systém</t>
  </si>
  <si>
    <t>Kamera, min. IP 67, antivandal, pevná, PoE, cloudové řešení + záznam na SD kartu, přísvit min. 10m, min. 4Mpix, s přísvitem, se základní videoanalýzou (detekce vstupu do oblasti, s možností vymaskování "privátní" zóny).</t>
  </si>
  <si>
    <t>Montáž kamery včetně kamerové zkoušky den/noc</t>
  </si>
  <si>
    <t>Záznam pro max 24 kamer, včetně PoE switche a HDD 8TB</t>
  </si>
  <si>
    <t>Kabeláž je zahrnuta v první kapitole</t>
  </si>
  <si>
    <t>Elektrická zabezpečovací signalizace EZS</t>
  </si>
  <si>
    <t>Hlásič sběrnicový – detektor pohybu + tříštění skla JA-120PB</t>
  </si>
  <si>
    <t xml:space="preserve">Montáž hlásiče </t>
  </si>
  <si>
    <t>Hlásič sběrnicový požární JA-110ST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</si>
  <si>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</si>
  <si>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</si>
  <si>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</si>
  <si>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</si>
  <si>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</si>
  <si>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</si>
  <si>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</si>
  <si>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</si>
  <si>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</si>
  <si>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</si>
  <si>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</si>
  <si>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Školní rozhlas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</si>
  <si>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</si>
  <si>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</si>
  <si>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</si>
  <si>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</si>
  <si>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do podhledu, včetně požárního krytu nad podhled „hrnec“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</si>
  <si>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</si>
  <si>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</si>
  <si>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</si>
  <si>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</si>
  <si>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</si>
  <si>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</si>
  <si>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</si>
  <si>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</si>
  <si>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</si>
  <si>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</si>
  <si>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</si>
  <si>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</si>
  <si>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</si>
  <si>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Vytvoření dokumentace „skutečné provedení stavby“</t>
  </si>
  <si>
    <t>Prostup cihelnou stěnou, d=20mm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</si>
  <si>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</si>
  <si>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</si>
  <si>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</si>
  <si>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</si>
  <si>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</si>
  <si>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</si>
  <si>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</si>
  <si>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</si>
  <si>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</si>
  <si>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</si>
  <si>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</si>
  <si>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</si>
  <si>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</si>
  <si>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</si>
  <si>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</si>
  <si>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</si>
  <si>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</si>
  <si>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</si>
  <si>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</si>
  <si>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</si>
  <si>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</si>
  <si>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</si>
  <si>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</si>
  <si>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</si>
  <si>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</si>
  <si>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</si>
  <si>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</si>
  <si>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</si>
  <si>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</si>
  <si>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</si>
  <si>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</si>
  <si>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</si>
  <si>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</si>
  <si>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</si>
  <si>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</si>
  <si>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</si>
  <si>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</si>
  <si>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</si>
  <si>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</si>
  <si>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</si>
  <si>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</si>
  <si>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</si>
  <si>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</si>
  <si>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</si>
  <si>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</si>
  <si>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</si>
  <si>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</si>
  <si>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</si>
  <si>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</si>
  <si>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</si>
  <si>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</si>
  <si>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</si>
  <si>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</si>
  <si>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</si>
  <si>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</si>
  <si>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</si>
  <si>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</si>
  <si>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</si>
  <si>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</si>
  <si>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</si>
  <si>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</si>
  <si>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</si>
  <si>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</si>
  <si>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</si>
  <si>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</si>
  <si>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</si>
  <si>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</si>
  <si>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</si>
  <si>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</si>
  <si>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</si>
  <si>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</si>
  <si>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</si>
  <si>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</si>
  <si>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</si>
  <si>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</si>
  <si>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</si>
  <si>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</si>
  <si>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</si>
  <si>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</si>
  <si>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</si>
  <si>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</si>
  <si>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</si>
  <si>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</si>
  <si>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</si>
  <si>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</si>
  <si>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</si>
  <si>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</si>
  <si>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</si>
  <si>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</si>
  <si>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</si>
  <si>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</si>
  <si>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</si>
  <si>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</si>
  <si>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</si>
  <si>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</si>
  <si>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</si>
  <si>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</si>
  <si>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</si>
  <si>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</si>
  <si>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</si>
  <si>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</si>
  <si>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</si>
  <si>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</si>
  <si>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</si>
  <si>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</si>
  <si>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</si>
  <si>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</si>
  <si>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</si>
  <si>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</si>
  <si>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</si>
  <si>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</si>
  <si>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</si>
  <si>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</si>
  <si>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</si>
  <si>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</si>
  <si>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</si>
  <si>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</si>
  <si>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</si>
  <si>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</si>
  <si>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</si>
  <si>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</si>
  <si>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</si>
  <si>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</si>
  <si>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</si>
  <si>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</si>
  <si>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</si>
  <si>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</si>
  <si>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</si>
  <si>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</si>
  <si>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</si>
  <si>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</si>
  <si>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</si>
  <si>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</si>
  <si>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</si>
  <si>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</si>
  <si>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</si>
  <si>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</si>
  <si>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</si>
  <si>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</si>
  <si>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</si>
  <si>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</si>
  <si>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</si>
  <si>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</si>
  <si>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</si>
  <si>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</si>
  <si>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</si>
  <si>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</si>
  <si>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</si>
  <si>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</si>
  <si>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</si>
  <si>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</si>
  <si>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</si>
  <si>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</si>
  <si>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</si>
  <si>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</si>
  <si>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</si>
  <si>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</si>
  <si>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</si>
  <si>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</si>
  <si>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</si>
  <si>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</si>
  <si>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</si>
  <si>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</si>
  <si>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</si>
  <si>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</si>
  <si>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</si>
  <si>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</si>
  <si>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</si>
  <si>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</si>
  <si>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</si>
  <si>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</si>
  <si>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</si>
  <si>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</si>
  <si>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</si>
  <si>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</si>
  <si>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</si>
  <si>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</si>
  <si>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</si>
  <si>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</si>
  <si>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</si>
  <si>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</si>
  <si>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</si>
  <si>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</si>
  <si>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</si>
  <si>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</si>
  <si>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</si>
  <si>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</si>
  <si>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</si>
  <si>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</si>
  <si>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</si>
  <si>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</si>
  <si>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</si>
  <si>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</si>
  <si>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</si>
  <si>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</si>
  <si>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</si>
  <si>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</si>
  <si>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</si>
  <si>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</si>
  <si>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</si>
  <si>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</si>
  <si>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</si>
  <si>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</si>
  <si>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</si>
  <si>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</si>
  <si>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</si>
  <si>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</si>
  <si>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</si>
  <si>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</si>
  <si>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</si>
  <si>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</si>
  <si>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</si>
  <si>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</si>
  <si>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</si>
  <si>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</si>
  <si>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</si>
  <si>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</si>
  <si>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</si>
  <si>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</si>
  <si>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</si>
  <si>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</si>
  <si>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</si>
  <si>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</si>
  <si>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</si>
  <si>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</si>
  <si>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</si>
  <si>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</si>
  <si>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</si>
  <si>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</si>
  <si>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</si>
  <si>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</si>
  <si>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</si>
  <si>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</si>
  <si>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</si>
  <si>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</si>
  <si>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</si>
  <si>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</si>
  <si>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</si>
  <si>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</si>
  <si>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</si>
  <si>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</si>
  <si>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</si>
  <si>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</si>
  <si>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</si>
  <si>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</si>
  <si>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</si>
  <si>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</si>
  <si>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</si>
  <si>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</si>
  <si>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</si>
  <si>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</si>
  <si>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</si>
  <si>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</si>
  <si>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</si>
  <si>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</si>
  <si>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</si>
  <si>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</si>
  <si>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</si>
  <si>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</si>
  <si>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</si>
  <si>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</si>
  <si>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</si>
  <si>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</si>
  <si>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</si>
  <si>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</si>
  <si>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</si>
  <si>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</si>
  <si>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</si>
  <si>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</si>
  <si>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</si>
  <si>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</si>
  <si>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</si>
  <si>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</si>
  <si>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</si>
  <si>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</si>
  <si>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</si>
  <si>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</si>
  <si>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</si>
  <si>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</si>
  <si>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</si>
  <si>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</si>
  <si>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</si>
  <si>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</si>
  <si>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</si>
  <si>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</si>
  <si>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</si>
  <si>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</si>
  <si>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</si>
  <si>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</si>
  <si>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</si>
  <si>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</si>
  <si>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</si>
  <si>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</si>
  <si>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</si>
  <si>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</si>
  <si>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</si>
  <si>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</si>
  <si>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</si>
  <si>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</si>
  <si>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</si>
  <si>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</si>
  <si>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</si>
  <si>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</si>
  <si>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</si>
  <si>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</si>
  <si>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</si>
  <si>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</si>
  <si>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</si>
  <si>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</si>
  <si>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</si>
  <si>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</si>
  <si>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</si>
  <si>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</si>
  <si>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rozvaděč RB, kompletní dodávka vč. výzbroje, proudový chránič, jističe, D+M</t>
  </si>
  <si>
    <t>7412-01</t>
  </si>
  <si>
    <t>rozvaděč RPO, kompletní dodávka vč. výzbroje, proudový chránič, jističe, D+M</t>
  </si>
  <si>
    <t>74123-5</t>
  </si>
  <si>
    <t>svorka uzemňovací</t>
  </si>
  <si>
    <t>741310101</t>
  </si>
  <si>
    <t>Montáž spínač (polo)zapuštěný bezšroubové připojení 1-jednopólový se zapojením vodičů</t>
  </si>
  <si>
    <t>ABB.3559A21345</t>
  </si>
  <si>
    <t>Přístroj spínače jednopólového, řazení 1, 1So, 1S</t>
  </si>
  <si>
    <t>741310122</t>
  </si>
  <si>
    <t>Montáž přepínač (polo)zapuštěný bezšroubové připojení 6-střídavý se zapojením vodičů</t>
  </si>
  <si>
    <t>ABB.3559A25345</t>
  </si>
  <si>
    <t>Přístroj přepínače střídavého, řazení 6, 6So, 6S</t>
  </si>
  <si>
    <t>741310126</t>
  </si>
  <si>
    <t>Montáž přepínač (polo)zapuštěný bezšroubové připojení 7-křížový se zapojením vodičů</t>
  </si>
  <si>
    <t>ABB.3559A07345</t>
  </si>
  <si>
    <t>Přístroj přepínače křížového, řazení 7, 7So</t>
  </si>
  <si>
    <t>741313043</t>
  </si>
  <si>
    <t>Montáž zásuvka (polo)zapuštěná šroubové připojení 2x(2P + PE) dvojnásobná se zapojením vodičů</t>
  </si>
  <si>
    <t>34555201</t>
  </si>
  <si>
    <t>zásuvka zápustná dvojnásobná chráněná, šroubové svorky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</si>
  <si>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</si>
  <si>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</si>
  <si>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</si>
  <si>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</si>
  <si>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</si>
  <si>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</si>
  <si>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</si>
  <si>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</si>
  <si>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</si>
  <si>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</si>
  <si>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</si>
  <si>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</si>
  <si>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</si>
  <si>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</si>
  <si>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</si>
  <si>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</si>
  <si>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</si>
  <si>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</si>
  <si>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</si>
  <si>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</si>
  <si>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</si>
  <si>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</si>
  <si>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</si>
  <si>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</si>
  <si>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</si>
  <si>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</si>
  <si>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</si>
  <si>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</si>
  <si>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</si>
  <si>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</si>
  <si>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</si>
  <si>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</si>
  <si>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</si>
  <si>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</si>
  <si>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</si>
  <si>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34774016</t>
  </si>
  <si>
    <t>LED pásek 24V 10-20W/m</t>
  </si>
  <si>
    <t>741372002</t>
  </si>
  <si>
    <t>Montáž svítidlo LED interiérové přisazené nástěnné páskové lištové se zapojením vodičů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</si>
  <si>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</si>
  <si>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</si>
  <si>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</si>
  <si>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</si>
  <si>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</si>
  <si>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</si>
  <si>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</si>
  <si>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</si>
  <si>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</si>
  <si>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</si>
  <si>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</si>
  <si>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</si>
  <si>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</si>
  <si>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</si>
  <si>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</si>
  <si>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</si>
  <si>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</si>
  <si>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</si>
  <si>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</si>
  <si>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</si>
  <si>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</si>
  <si>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</si>
  <si>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</si>
  <si>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</si>
  <si>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</si>
  <si>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</si>
  <si>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</si>
  <si>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</si>
  <si>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</si>
  <si>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</si>
  <si>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</si>
  <si>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</si>
  <si>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</si>
  <si>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</si>
  <si>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</si>
  <si>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</si>
  <si>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</si>
  <si>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</si>
  <si>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</si>
  <si>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</si>
  <si>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</si>
  <si>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</si>
  <si>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</si>
  <si>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</si>
  <si>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</si>
  <si>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</si>
  <si>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</si>
  <si>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</si>
  <si>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</si>
  <si>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</si>
  <si>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</si>
  <si>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</si>
  <si>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</si>
  <si>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</si>
  <si>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</si>
  <si>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</si>
  <si>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</si>
  <si>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</si>
  <si>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</si>
  <si>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</si>
  <si>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Vápenná omítka rýh štuková ve stropech, šířky rýhy do 150 mm</t>
  </si>
  <si>
    <t>Online PSC</t>
  </si>
  <si>
    <t>https://podminky.urs.cz/item/CS_URS_2023_01/611315121</t>
  </si>
  <si>
    <t>89</t>
  </si>
  <si>
    <t>-1845007413</t>
  </si>
  <si>
    <t>Hrubá výplň rýh maltou jakékoli šířky rýhy ve stěnách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</si>
  <si>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</si>
  <si>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</si>
  <si>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</si>
  <si>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</si>
  <si>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</si>
  <si>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Vysekání rýh ve zdivu cihelném na maltu vápennou nebo vápenocementovou do hl. 30 mm a šířky do 30 mm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</si>
  <si>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</si>
  <si>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</si>
  <si>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</si>
  <si>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</si>
  <si>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</si>
  <si>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Vysekání rýh ve zdivu cihelném na maltu vápennou nebo vápenocementovou do hl. 100 mm a šířky do 100 mm</t>
  </si>
  <si>
    <t>https://podminky.urs.cz/item/CS_URS_2023_01/974031153</t>
  </si>
  <si>
    <t>84</t>
  </si>
  <si>
    <t>16</t>
  </si>
  <si>
    <t>-627157379</t>
  </si>
  <si>
    <t>86</t>
  </si>
  <si>
    <t>1675117301</t>
  </si>
  <si>
    <t>Demontáž potrubí z novodurových trub odpadních nebo připojovacích do D 75</t>
  </si>
  <si>
    <t>https://podminky.urs.cz/item/CS_URS_2023_01/721171803</t>
  </si>
  <si>
    <t>85</t>
  </si>
  <si>
    <t>-655951380</t>
  </si>
  <si>
    <t>Demontáž potrubí z novodurových trub odpadních nebo připojovacích přes 75 do D 114</t>
  </si>
  <si>
    <t>https://podminky.urs.cz/item/CS_URS_2023_01/721171808</t>
  </si>
  <si>
    <t>-1102493339</t>
  </si>
  <si>
    <t>Potrubí z trub polypropylenových odpadní (svislé) DN 110</t>
  </si>
  <si>
    <t>https://podminky.urs.cz/item/CS_URS_2023_01/721174025</t>
  </si>
  <si>
    <t>593484751</t>
  </si>
  <si>
    <t>Potrubí z trub polypropylenových připojovací DN 50</t>
  </si>
  <si>
    <t>https://podminky.urs.cz/item/CS_URS_2023_01/721174043</t>
  </si>
  <si>
    <t>1866144920</t>
  </si>
  <si>
    <t>Potrubí z trub polypropylenových připojovací DN 110</t>
  </si>
  <si>
    <t>https://podminky.urs.cz/item/CS_URS_2023_01/721174045</t>
  </si>
  <si>
    <t>15</t>
  </si>
  <si>
    <t>-1537914357</t>
  </si>
  <si>
    <t>Vyměření přípojek na potrubí vyvedení a upevnění odpadních výpustek DN 50</t>
  </si>
  <si>
    <t>https://podminky.urs.cz/item/CS_URS_2022_01/721194105</t>
  </si>
  <si>
    <t>1419608567</t>
  </si>
  <si>
    <t>Vyměření přípojek na potrubí vyvedení a upevnění odpadních výpustek DN 110</t>
  </si>
  <si>
    <t>https://podminky.urs.cz/item/CS_URS_2022_01/721194109</t>
  </si>
  <si>
    <t>20</t>
  </si>
  <si>
    <t>879080324</t>
  </si>
  <si>
    <t>Ventilační hlavice z polypropylenu (PP) DN 50</t>
  </si>
  <si>
    <t>https://podminky.urs.cz/item/CS_URS_2023_01/721273151</t>
  </si>
  <si>
    <t>21</t>
  </si>
  <si>
    <t>513723442</t>
  </si>
  <si>
    <t>Ventilační hlavice z polypropylenu (PP) DN 110</t>
  </si>
  <si>
    <t>https://podminky.urs.cz/item/CS_URS_2023_01/721273153</t>
  </si>
  <si>
    <t>24</t>
  </si>
  <si>
    <t>1991370174</t>
  </si>
  <si>
    <t>Ventily přivzdušňovací odpadních potrubí vnitřní DN 110</t>
  </si>
  <si>
    <t>https://podminky.urs.cz/item/CS_URS_2023_01/721274126</t>
  </si>
  <si>
    <t>23</t>
  </si>
  <si>
    <t>-1023208845</t>
  </si>
  <si>
    <t>Přesun hmot pro vnitřní kanalizace stanovený z hmotnosti přesunovaného materiálu vodorovná dopravní vzdálenost do 50 m v objektech výšky přes 12 do 24 m</t>
  </si>
  <si>
    <t>https://podminky.urs.cz/item/CS_URS_2023_01/998721103</t>
  </si>
  <si>
    <t>-328459644</t>
  </si>
  <si>
    <t>Potrubí z plastových trubek z polypropylenu PPR svařovaných polyfúzně PN 20 (SDR 6) D 20 x 3,4</t>
  </si>
  <si>
    <t>https://podminky.urs.cz/item/CS_URS_2023_01/722174022</t>
  </si>
  <si>
    <t>1512707318</t>
  </si>
  <si>
    <t>Potrubí z plastových trubek z polypropylenu PPR svařovaných polyfúzně PN 20 (SDR 6) D 25 x 4,2</t>
  </si>
  <si>
    <t>https://podminky.urs.cz/item/CS_URS_2023_01/722174023</t>
  </si>
  <si>
    <t>7</t>
  </si>
  <si>
    <t>796526279</t>
  </si>
  <si>
    <t>Potrubí z plastových trubek z polypropylenu PPR svařovaných polyfúzně PN 20 (SDR 6) D 32 x 5,4</t>
  </si>
  <si>
    <t>https://podminky.urs.cz/item/CS_URS_2023_01/722174024</t>
  </si>
  <si>
    <t>8</t>
  </si>
  <si>
    <t>295048082</t>
  </si>
  <si>
    <t>Potrubí z plastových trubek z polypropylenu PPR svařovaných polyfúzně PN 20 (SDR 6) D 40 x 6,7</t>
  </si>
  <si>
    <t>https://podminky.urs.cz/item/CS_URS_2023_01/722174025</t>
  </si>
  <si>
    <t>-777450831</t>
  </si>
  <si>
    <t>Potrubí z plastových trubek z polypropylenu PPR svařovaných polyfúzně PN 20 (SDR 6) D 50 x 8,3</t>
  </si>
  <si>
    <t>https://podminky.urs.cz/item/CS_URS_2023_01/722174026</t>
  </si>
  <si>
    <t>-1432609555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</si>
  <si>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</si>
  <si>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https://podminky.urs.cz/item/CS_URS_2023_01/722181221</t>
  </si>
  <si>
    <t>11</t>
  </si>
  <si>
    <t>1018001488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</si>
  <si>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</si>
  <si>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https://podminky.urs.cz/item/CS_URS_2023_01/722181222</t>
  </si>
  <si>
    <t>12</t>
  </si>
  <si>
    <t>-210595511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</si>
  <si>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</si>
  <si>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https://podminky.urs.cz/item/CS_URS_2023_01/722181223</t>
  </si>
  <si>
    <t>26</t>
  </si>
  <si>
    <t>204127805</t>
  </si>
  <si>
    <t>Zřízení přípojek na potrubí vyvedení a upevnění výpustek do DN 25</t>
  </si>
  <si>
    <t>https://podminky.urs.cz/item/CS_URS_2023_01/722190401</t>
  </si>
  <si>
    <t>27</t>
  </si>
  <si>
    <t>1296844368</t>
  </si>
  <si>
    <t>Opravy ostatní uzavření nebo otevření vodovodního potrubí při opravách včetně vypuštění a napuštění</t>
  </si>
  <si>
    <t>https://podminky.urs.cz/item/CS_URS_2023_01/722190901</t>
  </si>
  <si>
    <t>28</t>
  </si>
  <si>
    <t>1310050187</t>
  </si>
  <si>
    <t>Armatury přírubové zpětné klapky samočinné PN 16 do 200°C (L 10 117 616) DN 50</t>
  </si>
  <si>
    <t>https://podminky.urs.cz/item/CS_URS_2023_01/722213112</t>
  </si>
  <si>
    <t>29</t>
  </si>
  <si>
    <t>-8927024</t>
  </si>
  <si>
    <t>Armatury se dvěma závity ventily pojistné rohové G 1"</t>
  </si>
  <si>
    <t>https://podminky.urs.cz/item/CS_URS_2023_01/722231143</t>
  </si>
  <si>
    <t>30</t>
  </si>
  <si>
    <t>-541806471</t>
  </si>
  <si>
    <t>Armatury se dvěma závity regulátor výstupního tlaku membránový PN 16 do 70 °C G 2" (DN 50)</t>
  </si>
  <si>
    <t>https://podminky.urs.cz/item/CS_URS_2023_01/722231286</t>
  </si>
  <si>
    <t>31</t>
  </si>
  <si>
    <t>547343419</t>
  </si>
  <si>
    <t>Armatury se dvěma závity kulové kohouty PN 42 do 185 °C přímé vnitřní závit G 2"</t>
  </si>
  <si>
    <t>https://podminky.urs.cz/item/CS_URS_2023_01/722232048</t>
  </si>
  <si>
    <t>32</t>
  </si>
  <si>
    <t>-71018410</t>
  </si>
  <si>
    <t>Armatury se dvěma závity kulové kohouty PN 42 do 185 °C přímé vnitřní závit s vypouštěním G 5/4"</t>
  </si>
  <si>
    <t>https://podminky.urs.cz/item/CS_URS_2023_01/722232064</t>
  </si>
  <si>
    <t>33</t>
  </si>
  <si>
    <t>1854669566</t>
  </si>
  <si>
    <t>Armatury se dvěma závity kulové kohouty PN 42 do 185 °C přímé vnitřní závit s vypouštěním G 6/4"</t>
  </si>
  <si>
    <t>https://podminky.urs.cz/item/CS_URS_2023_01/722232065</t>
  </si>
  <si>
    <t>34</t>
  </si>
  <si>
    <t>-1941060330</t>
  </si>
  <si>
    <t>Armatury se dvěma závity kulové kohouty PN 42 do 185 °C plnoprůtokové vnitřní závit G 2"</t>
  </si>
  <si>
    <t>https://podminky.urs.cz/item/CS_URS_2023_01/722232127</t>
  </si>
  <si>
    <t>35</t>
  </si>
  <si>
    <t>466729499</t>
  </si>
  <si>
    <t>Požární příslušenství a armatury hydrantový systém s tvarově stálou hadicí prosklený D 25 x 30 m</t>
  </si>
  <si>
    <t>https://podminky.urs.cz/item/CS_URS_2023_01/722250143</t>
  </si>
  <si>
    <t>36</t>
  </si>
  <si>
    <t>1955680678</t>
  </si>
  <si>
    <t>Vodoměry pro vodu do 40°C přírubové šroubové horizontální DN 50</t>
  </si>
  <si>
    <t>https://podminky.urs.cz/item/CS_URS_2023_01/722262151</t>
  </si>
  <si>
    <t>37</t>
  </si>
  <si>
    <t>1717859632</t>
  </si>
  <si>
    <t>Vodoměrové sestavy závitové G 2"</t>
  </si>
  <si>
    <t>https://podminky.urs.cz/item/CS_URS_2023_01/722270105</t>
  </si>
  <si>
    <t>38</t>
  </si>
  <si>
    <t>663536976</t>
  </si>
  <si>
    <t>Přesun hmot pro vnitřní vodovod stanovený z hmotnosti přesunovaného materiálu vodorovná dopravní vzdálenost do 50 m v objektech výšky přes 12 do 24 m</t>
  </si>
  <si>
    <t>https://podminky.urs.cz/item/CS_URS_2023_01/998722103</t>
  </si>
  <si>
    <t>44</t>
  </si>
  <si>
    <t>458537746</t>
  </si>
  <si>
    <t>Demontáž klozetů splachovacích s nádrží nebo tlakovým splachovačem</t>
  </si>
  <si>
    <t>https://podminky.urs.cz/item/CS_URS_2023_01/725110811</t>
  </si>
  <si>
    <t>45</t>
  </si>
  <si>
    <t>-1850287978</t>
  </si>
  <si>
    <t>Zařízení záchodů splachovače automatické pro splachovací nádržku</t>
  </si>
  <si>
    <t>https://podminky.urs.cz/item/CS_URS_2023_01/725111361</t>
  </si>
  <si>
    <t>46</t>
  </si>
  <si>
    <t>1121462556</t>
  </si>
  <si>
    <t>Zařízení záchodů montáž klozetových mís závěsných na nosné stěny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</si>
  <si>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</si>
  <si>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</si>
  <si>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</si>
  <si>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</si>
  <si>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</si>
  <si>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</si>
  <si>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</si>
  <si>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Zařízení záchodů montáž klozetových sedátek standardních</t>
  </si>
  <si>
    <t>https://podminky.urs.cz/item/CS_URS_2023_01/725119131</t>
  </si>
  <si>
    <t>50</t>
  </si>
  <si>
    <t>-208346470</t>
  </si>
  <si>
    <t>51</t>
  </si>
  <si>
    <t>-28148972</t>
  </si>
  <si>
    <t>Pisoárové záchodky keramické automatické s infračerveným senzorem</t>
  </si>
  <si>
    <t>https://podminky.urs.cz/item/CS_URS_2023_01/725121521</t>
  </si>
  <si>
    <t>52</t>
  </si>
  <si>
    <t>-147589901</t>
  </si>
  <si>
    <t>Demontáž pisoárů s nádrží a 1 záchodkem</t>
  </si>
  <si>
    <t>https://podminky.urs.cz/item/CS_URS_2023_01/725122813</t>
  </si>
  <si>
    <t>54</t>
  </si>
  <si>
    <t>1640740227</t>
  </si>
  <si>
    <t>Demontáž umyvadel bez výtokových armatur umyvadel</t>
  </si>
  <si>
    <t>https://podminky.urs.cz/item/CS_URS_2023_01/725210821</t>
  </si>
  <si>
    <t>55</t>
  </si>
  <si>
    <t>-1303617385</t>
  </si>
  <si>
    <t>Umyvadla keramická bílá bez výtokových armatur připevněná na stěnu šrouby bez sloupu nebo krytu na sifon, šířka umyvadla 550 mm</t>
  </si>
  <si>
    <t>https://podminky.urs.cz/item/CS_URS_2023_01/725211602</t>
  </si>
  <si>
    <t>83</t>
  </si>
  <si>
    <t>825629655</t>
  </si>
  <si>
    <t>Umyvadla keramická bílá bez výtokových armatur připevněná na stěnu šrouby bez sloupu nebo krytu na sifon, šířka umyvadla 650 mm</t>
  </si>
  <si>
    <t>https://podminky.urs.cz/item/CS_URS_2023_01/725211604</t>
  </si>
  <si>
    <t>58</t>
  </si>
  <si>
    <t>-811773380</t>
  </si>
  <si>
    <t>Demontáž sprchových kabin a vaniček bez výtokových armatur vaniček</t>
  </si>
  <si>
    <t>https://podminky.urs.cz/item/CS_URS_2023_01/725240812</t>
  </si>
  <si>
    <t>60</t>
  </si>
  <si>
    <t>1979506017</t>
  </si>
  <si>
    <t>Doplňky zařízení koupelen a záchodů smaltované madla krakorcová, délky 550 mm</t>
  </si>
  <si>
    <t>https://podminky.urs.cz/item/CS_URS_2023_01/725291711</t>
  </si>
  <si>
    <t>61</t>
  </si>
  <si>
    <t>1246586083</t>
  </si>
  <si>
    <t>Doplňky zařízení koupelen a záchodů smaltované madla krakorcová sklopná, délky 550 mm</t>
  </si>
  <si>
    <t>https://podminky.urs.cz/item/CS_URS_2023_01/725291721</t>
  </si>
  <si>
    <t>62</t>
  </si>
  <si>
    <t>-1211992480</t>
  </si>
  <si>
    <t>Demontáž dřezů jednodílných bez výtokových armatur na konzolách</t>
  </si>
  <si>
    <t>https://podminky.urs.cz/item/CS_URS_2023_01/725310821</t>
  </si>
  <si>
    <t>63</t>
  </si>
  <si>
    <t>337985145</t>
  </si>
  <si>
    <t>Dřezy bez výtokových armatur montáž dřezů ostatních typů</t>
  </si>
  <si>
    <t>https://podminky.urs.cz/item/CS_URS_2023_01/725319111</t>
  </si>
  <si>
    <t>64</t>
  </si>
  <si>
    <t>533131347</t>
  </si>
  <si>
    <t>81</t>
  </si>
  <si>
    <t>608946686</t>
  </si>
  <si>
    <t>Demontáž výlevek bez výtokových armatur a bez nádrže a splachovacího potrubí diturvitových</t>
  </si>
  <si>
    <t>https://podminky.urs.cz/item/CS_URS_2023_01/725330820</t>
  </si>
  <si>
    <t>65</t>
  </si>
  <si>
    <t>-339531472</t>
  </si>
  <si>
    <t>Výlevky bez výtokových armatur a splachovací nádrže nerezové připevněné na zeď konzolou 450 x 550 x 300 mm</t>
  </si>
  <si>
    <t>https://podminky.urs.cz/item/CS_URS_2023_01/725331211</t>
  </si>
  <si>
    <t>79</t>
  </si>
  <si>
    <t>-1202806034</t>
  </si>
  <si>
    <t>Demontáž elektrických zásobníkových ohřívačů vody tlakových od 50 do 200 l</t>
  </si>
  <si>
    <t>https://podminky.urs.cz/item/CS_URS_2023_01/725530823</t>
  </si>
  <si>
    <t>80</t>
  </si>
  <si>
    <t>-1639533045</t>
  </si>
  <si>
    <t>Demontáž elektrických zásobníkových ohřívačů vody průtokových jakýchkoliv</t>
  </si>
  <si>
    <t>https://podminky.urs.cz/item/CS_URS_2023_01/725530831</t>
  </si>
  <si>
    <t>78</t>
  </si>
  <si>
    <t>-460766181</t>
  </si>
  <si>
    <t>Elektrické ohřívače zásobníkové beztlakové přepadové akumulační s pojistným ventilem stacionární 1,0 MPa objem nádrže (příkon) 300 l (3,0-6,0 kW)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</si>
  <si>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</si>
  <si>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</si>
  <si>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</si>
  <si>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</si>
  <si>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</si>
  <si>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</si>
  <si>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</si>
  <si>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Demontáž baterií nástěnných do G 3/4</t>
  </si>
  <si>
    <t>https://podminky.urs.cz/item/CS_URS_2023_01/725820801</t>
  </si>
  <si>
    <t>68</t>
  </si>
  <si>
    <t>-1936549952</t>
  </si>
  <si>
    <t>Baterie dřezové stojánkové pákové s otáčivým ústím a délkou ramínka 220 mm</t>
  </si>
  <si>
    <t>https://podminky.urs.cz/item/CS_URS_2023_01/725821325</t>
  </si>
  <si>
    <t>69</t>
  </si>
  <si>
    <t>1928876083</t>
  </si>
  <si>
    <t>Baterie umyvadlové stojánkové automatické senzorové přívodem teplé a studené vody</t>
  </si>
  <si>
    <t>https://podminky.urs.cz/item/CS_URS_2023_01/725822642</t>
  </si>
  <si>
    <t>71</t>
  </si>
  <si>
    <t>-2103204383</t>
  </si>
  <si>
    <t>Demontáž baterií sprchových diferenciálních do G 3/4 x 1</t>
  </si>
  <si>
    <t>https://podminky.urs.cz/item/CS_URS_2023_01/725840850</t>
  </si>
  <si>
    <t>74</t>
  </si>
  <si>
    <t>868065519</t>
  </si>
  <si>
    <t>Demontáž odpadních ventilů všech připojovacích dimenzí</t>
  </si>
  <si>
    <t>https://podminky.urs.cz/item/CS_URS_2023_01/725850800</t>
  </si>
  <si>
    <t>75</t>
  </si>
  <si>
    <t>-1430835879</t>
  </si>
  <si>
    <t>Demontáž zápachových uzávěrek pro zařizovací předměty jednoduchých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</si>
  <si>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</si>
  <si>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</si>
  <si>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</si>
  <si>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</si>
  <si>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</si>
  <si>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</si>
  <si>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Přesun hmot pro zařizovací předměty stanovený z hmotnosti přesunovaného materiálu vodorovná dopravní vzdálenost do 50 m v objektech výšky přes 12 do 24 m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</si>
  <si>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</si>
  <si>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</si>
  <si>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</si>
  <si>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</si>
  <si>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</si>
  <si>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</si>
  <si>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</si>
  <si>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</si>
  <si>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</si>
  <si>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</si>
  <si>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</si>
  <si>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</si>
  <si>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</si>
  <si>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</si>
  <si>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</si>
  <si>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</si>
  <si>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</si>
  <si>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</si>
  <si>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</si>
  <si>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</si>
  <si>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</si>
  <si>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</si>
  <si>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</si>
  <si>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</si>
  <si>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</si>
  <si>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</si>
  <si>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</si>
  <si>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</si>
  <si>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</si>
  <si>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</si>
  <si>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</si>
  <si>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</si>
  <si>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</si>
  <si>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</si>
  <si>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</si>
  <si>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</si>
  <si>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</si>
  <si>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</si>
  <si>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</si>
  <si>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</si>
  <si>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</si>
  <si>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</si>
  <si>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</si>
  <si>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</si>
  <si>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</si>
  <si>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</si>
  <si>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</si>
  <si>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</si>
  <si>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</si>
  <si>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</si>
  <si>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</si>
  <si>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</si>
  <si>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</si>
  <si>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</si>
  <si>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</si>
  <si>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</si>
  <si>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</si>
  <si>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</si>
  <si>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</si>
  <si>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</si>
  <si>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</si>
  <si>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</si>
  <si>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</si>
  <si>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</si>
  <si>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</si>
  <si>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</si>
  <si>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</si>
  <si>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</si>
  <si>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</si>
  <si>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</si>
  <si>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</si>
  <si>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</si>
  <si>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</si>
  <si>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</si>
  <si>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</si>
  <si>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</si>
  <si>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</si>
  <si>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</si>
  <si>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</si>
  <si>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</si>
  <si>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</si>
  <si>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</si>
  <si>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</si>
  <si>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</si>
  <si>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</si>
  <si>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</si>
  <si>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</si>
  <si>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</si>
  <si>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</si>
  <si>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</si>
  <si>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</si>
  <si>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</si>
  <si>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</si>
  <si>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</si>
  <si>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</si>
  <si>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</si>
  <si>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</si>
  <si>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</si>
  <si>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</si>
  <si>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</si>
  <si>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</si>
  <si>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</si>
  <si>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</si>
  <si>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</si>
  <si>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</si>
  <si>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</si>
  <si>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</si>
  <si>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</si>
  <si>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</si>
  <si>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</si>
  <si>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</si>
  <si>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</si>
  <si>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</si>
  <si>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</si>
  <si>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</si>
  <si>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</si>
  <si>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</si>
  <si>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</si>
  <si>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</si>
  <si>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</si>
  <si>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</si>
  <si>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</si>
  <si>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</si>
  <si>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</si>
  <si>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</si>
  <si>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</si>
  <si>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</si>
  <si>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</si>
  <si>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</si>
  <si>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</si>
  <si>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</si>
  <si>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</si>
  <si>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</si>
  <si>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</si>
  <si>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</si>
  <si>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</si>
  <si>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</si>
  <si>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</si>
  <si>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</si>
  <si>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</si>
  <si>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</si>
  <si>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</si>
  <si>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</si>
  <si>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</si>
  <si>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</si>
  <si>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</si>
  <si>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</si>
  <si>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</si>
  <si>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</si>
  <si>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</si>
  <si>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</si>
  <si>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</si>
  <si>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</si>
  <si>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</si>
  <si>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</si>
  <si>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</si>
  <si>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</si>
  <si>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</si>
  <si>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</si>
  <si>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</si>
  <si>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</si>
  <si>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</si>
  <si>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</si>
  <si>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</si>
  <si>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</si>
  <si>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</si>
  <si>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</si>
  <si>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</si>
  <si>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</si>
  <si>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</si>
  <si>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Materiál pro elektroinstalaci</t>
  </si>
  <si>
    <t>1589279030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</si>
  <si>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</si>
  <si>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https://podminky.urs.cz/item/CS_URS_2022_01/741112021</t>
  </si>
  <si>
    <t>19</t>
  </si>
  <si>
    <t>-2061772846</t>
  </si>
  <si>
    <t>-584180175</t>
  </si>
  <si>
    <t>Montáž kabelů měděných bez ukončení uložených pevně plných kulatých nebo bezhalogenových (např. CYKY) počtu a průřezu žil 3x1,5 až 6 mm2</t>
  </si>
  <si>
    <t>https://podminky.urs.cz/item/CS_URS_2022_01/741122611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</si>
  <si>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</si>
  <si>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</si>
  <si>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</si>
  <si>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</si>
  <si>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</si>
  <si>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</si>
  <si>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</si>
  <si>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</si>
  <si>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Montáž kabelů měděných bez ukončení uložených pevně plných kulatých nebo bezhalogenových (např. CYKY) počtu a průřezu žil 5x1,5 až 2,5 mm2</t>
  </si>
  <si>
    <t>https://podminky.urs.cz/item/CS_URS_2022_01/741122641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</si>
  <si>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</si>
  <si>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</si>
  <si>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</si>
  <si>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</si>
  <si>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</si>
  <si>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</si>
  <si>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-1856470163</t>
  </si>
  <si>
    <t>-91641216</t>
  </si>
  <si>
    <t>Montáž spínačů jedno nebo dvoupólových polozapuštěných nebo zapuštěných se zapojením vodičů bezšroubové připojení spínačů, řazení 1-jednopólových</t>
  </si>
  <si>
    <t>https://podminky.urs.cz/item/CS_URS_2022_01/741310101</t>
  </si>
  <si>
    <t>-1383944693</t>
  </si>
  <si>
    <t>-1864796598</t>
  </si>
  <si>
    <t>Montáž spínačů jedno nebo dvoupólových polozapuštěných nebo zapuštěných se zapojením vodičů bezšroubové připojení přepínačů, řazení 6-střídavých</t>
  </si>
  <si>
    <t>https://podminky.urs.cz/item/CS_URS_2022_01/741310122</t>
  </si>
  <si>
    <t>1308321601</t>
  </si>
  <si>
    <t>-271614750</t>
  </si>
  <si>
    <t>Montáž spínačů jedno nebo dvoupólových polozapuštěných nebo zapuštěných se zapojením vodičů bezšroubové připojení přepínačů, řazení 7-křížových</t>
  </si>
  <si>
    <t>https://podminky.urs.cz/item/CS_URS_2022_01/741310126</t>
  </si>
  <si>
    <t>1688140564</t>
  </si>
  <si>
    <t>758440935</t>
  </si>
  <si>
    <t>Montáž zásuvek domovních se zapojením vodičů šroubové připojení polozapuštěných nebo zapuštěných 10/16 A, provedení 2x (2P + PE) dvojnásobná</t>
  </si>
  <si>
    <t>https://podminky.urs.cz/item/CS_URS_2022_01/741313043</t>
  </si>
  <si>
    <t>-728285063</t>
  </si>
  <si>
    <t>-1223761071</t>
  </si>
  <si>
    <t>Montáž svítidel s integrovaným zdrojem LED se zapojením vodičů interiérových přisazených nástěnných páskových lištových</t>
  </si>
  <si>
    <t>https://podminky.urs.cz/item/CS_URS_2023_01/741372002</t>
  </si>
  <si>
    <t>-1006941339</t>
  </si>
  <si>
    <t>Montáž svítidel s integrovaným zdrojem LED se zapojením vodičů interiérových přisazených stropních hranatých nebo kruhových, plochy přes 0,09 do 0,36 m2</t>
  </si>
  <si>
    <t>https://podminky.urs.cz/item/CS_URS_2023_01/741372062</t>
  </si>
  <si>
    <t>1649049671</t>
  </si>
  <si>
    <t>Vestavěné čtvercové svítidlo 600x600, příkon 35W, 4500 lm, IP40, 4000 K, D+M</t>
  </si>
  <si>
    <t>1410323331</t>
  </si>
  <si>
    <t>Kruhové led přisazené svítidlo, průměr 400 mm, příkon 28 W, 3300lm, 4000 K, IP20, D+M</t>
  </si>
  <si>
    <t>1544515953</t>
  </si>
  <si>
    <t>Kruhové led přisazené svítidl, průměr 190 mm, příkon 19 W, 1950 lm, 4000 K, IP20, D+M</t>
  </si>
  <si>
    <t>-335544492</t>
  </si>
  <si>
    <t>Hodinové zúčtovací sazby ostatních profesí  revizní a kontrolní činnost revizní technik</t>
  </si>
  <si>
    <t>https://podminky.urs.cz/item/CS_URS_2022_01/HZS4211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</si>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</sst>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</numFmts>
  <fonts count="5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49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4" fontId="17" fillId="0" borderId="29" xfId="0" applyNumberFormat="1" applyFont="1" applyBorder="1" applyAlignment="1" applyProtection="1">
      <alignment vertical="top" shrinkToFit="1"/>
      <protection locked="0"/>
    </xf>
    <xf numFmtId="4" fontId="17" fillId="4" borderId="29" xfId="0" applyNumberFormat="1" applyFont="1" applyFill="1" applyBorder="1" applyAlignment="1" applyProtection="1">
      <alignment shrinkToFit="1"/>
      <protection locked="0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0" fillId="0" borderId="0" xfId="0" applyProtection="1"/>
    <xf numFmtId="0" fontId="0" fillId="0" borderId="39" xfId="0" applyBorder="1" applyProtection="1"/>
    <xf numFmtId="0" fontId="3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41" xfId="0" applyBorder="1" applyAlignment="1" applyProtection="1">
      <alignment vertical="center"/>
    </xf>
    <xf numFmtId="0" fontId="36" fillId="8" borderId="43" xfId="0" applyFont="1" applyFill="1" applyBorder="1" applyAlignment="1" applyProtection="1">
      <alignment horizontal="center" vertical="center"/>
    </xf>
    <xf numFmtId="0" fontId="0" fillId="0" borderId="45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8" borderId="0" xfId="0" applyFill="1" applyAlignment="1" applyProtection="1">
      <alignment vertical="center"/>
    </xf>
    <xf numFmtId="0" fontId="40" fillId="0" borderId="49" xfId="0" applyFont="1" applyBorder="1" applyAlignment="1" applyProtection="1">
      <alignment vertical="center"/>
    </xf>
    <xf numFmtId="0" fontId="41" fillId="0" borderId="49" xfId="0" applyFont="1" applyBorder="1" applyAlignment="1" applyProtection="1">
      <alignment vertical="center"/>
    </xf>
    <xf numFmtId="0" fontId="38" fillId="8" borderId="51" xfId="0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165" fontId="17" fillId="0" borderId="32" xfId="0" applyNumberFormat="1" applyFont="1" applyBorder="1" applyAlignment="1" applyProtection="1">
      <alignment vertical="top" shrinkToFit="1"/>
    </xf>
    <xf numFmtId="167" fontId="38" fillId="0" borderId="57" xfId="0" applyNumberFormat="1" applyFont="1" applyBorder="1" applyAlignment="1" applyProtection="1">
      <alignment vertical="center"/>
    </xf>
    <xf numFmtId="167" fontId="50" fillId="0" borderId="57" xfId="0" applyNumberFormat="1" applyFont="1" applyBorder="1" applyAlignment="1" applyProtection="1">
      <alignment vertical="center"/>
    </xf>
    <xf numFmtId="0" fontId="0" fillId="0" borderId="38" xfId="0" applyBorder="1" applyProtection="1"/>
    <xf numFmtId="0" fontId="0" fillId="0" borderId="40" xfId="0" applyBorder="1" applyProtection="1"/>
    <xf numFmtId="0" fontId="28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4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left" vertical="center"/>
    </xf>
    <xf numFmtId="0" fontId="32" fillId="6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40" xfId="0" applyBorder="1" applyAlignment="1" applyProtection="1">
      <alignment vertical="center" wrapText="1"/>
    </xf>
    <xf numFmtId="0" fontId="33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4" fontId="30" fillId="0" borderId="0" xfId="0" applyNumberFormat="1" applyFont="1" applyAlignment="1" applyProtection="1">
      <alignment vertical="center"/>
    </xf>
    <xf numFmtId="0" fontId="36" fillId="8" borderId="42" xfId="0" applyFont="1" applyFill="1" applyBorder="1" applyAlignment="1" applyProtection="1">
      <alignment horizontal="left" vertical="center"/>
    </xf>
    <xf numFmtId="0" fontId="0" fillId="8" borderId="43" xfId="0" applyFill="1" applyBorder="1" applyAlignment="1" applyProtection="1">
      <alignment vertical="center"/>
    </xf>
    <xf numFmtId="0" fontId="36" fillId="8" borderId="43" xfId="0" applyFont="1" applyFill="1" applyBorder="1" applyAlignment="1" applyProtection="1">
      <alignment horizontal="right" vertical="center"/>
    </xf>
    <xf numFmtId="0" fontId="37" fillId="0" borderId="45" xfId="0" applyFont="1" applyBorder="1" applyAlignment="1" applyProtection="1">
      <alignment horizontal="left" vertical="center"/>
    </xf>
    <xf numFmtId="0" fontId="30" fillId="0" borderId="46" xfId="0" applyFont="1" applyBorder="1" applyAlignment="1" applyProtection="1">
      <alignment horizontal="left" vertical="center"/>
    </xf>
    <xf numFmtId="0" fontId="30" fillId="0" borderId="46" xfId="0" applyFont="1" applyBorder="1" applyAlignment="1" applyProtection="1">
      <alignment horizontal="center" vertical="center"/>
    </xf>
    <xf numFmtId="0" fontId="0" fillId="0" borderId="47" xfId="0" applyBorder="1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38" fillId="8" borderId="0" xfId="0" applyFont="1" applyFill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/>
    </xf>
    <xf numFmtId="0" fontId="40" fillId="0" borderId="40" xfId="0" applyFont="1" applyBorder="1" applyAlignment="1" applyProtection="1">
      <alignment vertical="center"/>
    </xf>
    <xf numFmtId="0" fontId="40" fillId="0" borderId="49" xfId="0" applyFont="1" applyBorder="1" applyAlignment="1" applyProtection="1">
      <alignment horizontal="left" vertical="center"/>
    </xf>
    <xf numFmtId="0" fontId="41" fillId="0" borderId="0" xfId="0" applyFont="1" applyAlignment="1" applyProtection="1">
      <alignment vertical="center"/>
    </xf>
    <xf numFmtId="0" fontId="41" fillId="0" borderId="40" xfId="0" applyFont="1" applyBorder="1" applyAlignment="1" applyProtection="1">
      <alignment vertical="center"/>
    </xf>
    <xf numFmtId="0" fontId="41" fillId="0" borderId="49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 wrapText="1"/>
    </xf>
    <xf numFmtId="0" fontId="0" fillId="0" borderId="40" xfId="0" applyBorder="1" applyAlignment="1" applyProtection="1">
      <alignment horizontal="center" vertical="center" wrapText="1"/>
    </xf>
    <xf numFmtId="0" fontId="38" fillId="8" borderId="50" xfId="0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left" vertical="center"/>
    </xf>
    <xf numFmtId="0" fontId="45" fillId="0" borderId="40" xfId="0" applyFont="1" applyBorder="1" applyProtection="1"/>
    <xf numFmtId="0" fontId="45" fillId="0" borderId="0" xfId="0" applyFont="1" applyAlignment="1" applyProtection="1">
      <alignment horizontal="left"/>
    </xf>
    <xf numFmtId="0" fontId="40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38" fillId="0" borderId="57" xfId="0" applyFont="1" applyBorder="1" applyAlignment="1" applyProtection="1">
      <alignment horizontal="center" vertical="center"/>
    </xf>
    <xf numFmtId="49" fontId="38" fillId="0" borderId="57" xfId="0" applyNumberFormat="1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center" vertical="center" wrapText="1"/>
    </xf>
    <xf numFmtId="0" fontId="46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wrapText="1"/>
    </xf>
    <xf numFmtId="0" fontId="48" fillId="0" borderId="0" xfId="0" applyFont="1" applyAlignment="1" applyProtection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 applyProtection="1">
      <alignment horizontal="center" vertical="center"/>
    </xf>
    <xf numFmtId="49" fontId="50" fillId="0" borderId="57" xfId="0" applyNumberFormat="1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center" vertical="center" wrapText="1"/>
    </xf>
    <xf numFmtId="0" fontId="27" fillId="7" borderId="0" xfId="0" applyFont="1" applyFill="1" applyAlignment="1" applyProtection="1">
      <alignment horizontal="center" vertical="center"/>
    </xf>
    <xf numFmtId="0" fontId="0" fillId="0" borderId="0" xfId="0" applyProtection="1"/>
    <xf numFmtId="0" fontId="29" fillId="0" borderId="0" xfId="0" applyFont="1" applyAlignment="1" applyProtection="1">
      <alignment horizontal="left" vertical="center"/>
    </xf>
    <xf numFmtId="168" fontId="32" fillId="0" borderId="0" xfId="0" applyNumberFormat="1" applyFont="1" applyAlignment="1" applyProtection="1">
      <alignment horizontal="left" vertical="center"/>
    </xf>
    <xf numFmtId="0" fontId="32" fillId="6" borderId="0" xfId="0" applyFont="1" applyFill="1" applyAlignment="1" applyProtection="1">
      <alignment horizontal="left" vertical="center"/>
    </xf>
    <xf numFmtId="4" fontId="34" fillId="0" borderId="0" xfId="0" applyNumberFormat="1" applyFont="1" applyAlignment="1" applyProtection="1">
      <alignment vertical="center"/>
    </xf>
    <xf numFmtId="4" fontId="36" fillId="8" borderId="43" xfId="0" applyNumberFormat="1" applyFont="1" applyFill="1" applyBorder="1" applyAlignment="1" applyProtection="1">
      <alignment vertical="center"/>
    </xf>
    <xf numFmtId="0" fontId="0" fillId="8" borderId="44" xfId="0" applyFill="1" applyBorder="1" applyAlignment="1" applyProtection="1">
      <alignment vertical="center"/>
    </xf>
    <xf numFmtId="0" fontId="30" fillId="0" borderId="46" xfId="0" applyFont="1" applyBorder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 wrapText="1"/>
    </xf>
    <xf numFmtId="0" fontId="38" fillId="8" borderId="0" xfId="0" applyFont="1" applyFill="1" applyAlignment="1" applyProtection="1">
      <alignment horizontal="right" vertical="center"/>
    </xf>
    <xf numFmtId="4" fontId="40" fillId="0" borderId="49" xfId="0" applyNumberFormat="1" applyFont="1" applyBorder="1" applyAlignment="1" applyProtection="1">
      <alignment vertical="center"/>
    </xf>
    <xf numFmtId="4" fontId="41" fillId="0" borderId="49" xfId="0" applyNumberFormat="1" applyFont="1" applyBorder="1" applyAlignment="1" applyProtection="1">
      <alignment vertical="center"/>
    </xf>
    <xf numFmtId="0" fontId="38" fillId="8" borderId="52" xfId="0" applyFont="1" applyFill="1" applyBorder="1" applyAlignment="1" applyProtection="1">
      <alignment horizontal="center" vertical="center" wrapText="1"/>
    </xf>
    <xf numFmtId="0" fontId="38" fillId="8" borderId="0" xfId="0" applyFont="1" applyFill="1" applyAlignment="1" applyProtection="1">
      <alignment horizontal="center" vertical="center" wrapText="1"/>
    </xf>
    <xf numFmtId="0" fontId="42" fillId="0" borderId="50" xfId="0" applyFont="1" applyBorder="1" applyAlignment="1" applyProtection="1">
      <alignment horizontal="center" vertical="center" wrapText="1"/>
    </xf>
    <xf numFmtId="0" fontId="42" fillId="0" borderId="51" xfId="0" applyFont="1" applyBorder="1" applyAlignment="1" applyProtection="1">
      <alignment horizontal="center" vertical="center" wrapText="1"/>
    </xf>
    <xf numFmtId="0" fontId="42" fillId="0" borderId="52" xfId="0" applyFont="1" applyBorder="1" applyAlignment="1" applyProtection="1">
      <alignment horizontal="center" vertical="center" wrapText="1"/>
    </xf>
    <xf numFmtId="4" fontId="34" fillId="0" borderId="0" xfId="0" applyNumberFormat="1" applyFont="1" applyProtection="1"/>
    <xf numFmtId="0" fontId="0" fillId="0" borderId="53" xfId="0" applyBorder="1" applyAlignment="1" applyProtection="1">
      <alignment vertical="center"/>
    </xf>
    <xf numFmtId="165" fontId="43" fillId="0" borderId="41" xfId="0" applyNumberFormat="1" applyFont="1" applyBorder="1" applyProtection="1"/>
    <xf numFmtId="0" fontId="0" fillId="0" borderId="54" xfId="0" applyBorder="1" applyAlignment="1" applyProtection="1">
      <alignment vertical="center"/>
    </xf>
    <xf numFmtId="4" fontId="40" fillId="0" borderId="0" xfId="0" applyNumberFormat="1" applyFont="1" applyProtection="1"/>
    <xf numFmtId="0" fontId="45" fillId="0" borderId="55" xfId="0" applyFont="1" applyBorder="1" applyProtection="1"/>
    <xf numFmtId="165" fontId="45" fillId="0" borderId="0" xfId="0" applyNumberFormat="1" applyFont="1" applyProtection="1"/>
    <xf numFmtId="0" fontId="45" fillId="0" borderId="56" xfId="0" applyFont="1" applyBorder="1" applyProtection="1"/>
    <xf numFmtId="4" fontId="41" fillId="0" borderId="0" xfId="0" applyNumberFormat="1" applyFont="1" applyProtection="1"/>
    <xf numFmtId="4" fontId="38" fillId="0" borderId="57" xfId="0" applyNumberFormat="1" applyFont="1" applyBorder="1" applyAlignment="1" applyProtection="1">
      <alignment vertical="center"/>
    </xf>
    <xf numFmtId="0" fontId="0" fillId="0" borderId="57" xfId="0" applyBorder="1" applyAlignment="1" applyProtection="1">
      <alignment vertical="center"/>
    </xf>
    <xf numFmtId="0" fontId="42" fillId="6" borderId="55" xfId="0" applyFont="1" applyFill="1" applyBorder="1" applyAlignment="1" applyProtection="1">
      <alignment horizontal="left" vertical="center"/>
    </xf>
    <xf numFmtId="0" fontId="42" fillId="0" borderId="0" xfId="0" applyFont="1" applyAlignment="1" applyProtection="1">
      <alignment horizontal="center" vertical="center"/>
    </xf>
    <xf numFmtId="165" fontId="42" fillId="0" borderId="0" xfId="0" applyNumberFormat="1" applyFont="1" applyAlignment="1" applyProtection="1">
      <alignment vertical="center"/>
    </xf>
    <xf numFmtId="0" fontId="42" fillId="0" borderId="56" xfId="0" applyFont="1" applyBorder="1" applyAlignment="1" applyProtection="1">
      <alignment horizontal="left" vertical="center"/>
    </xf>
    <xf numFmtId="0" fontId="0" fillId="0" borderId="55" xfId="0" applyBorder="1" applyAlignment="1" applyProtection="1">
      <alignment vertical="center"/>
    </xf>
    <xf numFmtId="0" fontId="0" fillId="0" borderId="56" xfId="0" applyBorder="1" applyAlignment="1" applyProtection="1">
      <alignment vertical="center"/>
    </xf>
    <xf numFmtId="4" fontId="50" fillId="0" borderId="57" xfId="0" applyNumberFormat="1" applyFont="1" applyBorder="1" applyAlignment="1" applyProtection="1">
      <alignment vertical="center"/>
    </xf>
    <xf numFmtId="0" fontId="51" fillId="0" borderId="57" xfId="0" applyFont="1" applyBorder="1" applyAlignment="1" applyProtection="1">
      <alignment vertical="center"/>
    </xf>
    <xf numFmtId="0" fontId="51" fillId="0" borderId="40" xfId="0" applyFont="1" applyBorder="1" applyAlignment="1" applyProtection="1">
      <alignment vertical="center"/>
    </xf>
    <xf numFmtId="0" fontId="50" fillId="6" borderId="55" xfId="0" applyFont="1" applyFill="1" applyBorder="1" applyAlignment="1" applyProtection="1">
      <alignment horizontal="left" vertical="center"/>
    </xf>
    <xf numFmtId="0" fontId="50" fillId="0" borderId="0" xfId="0" applyFont="1" applyAlignment="1" applyProtection="1">
      <alignment horizontal="center" vertical="center"/>
    </xf>
    <xf numFmtId="0" fontId="0" fillId="0" borderId="58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0" borderId="59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39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169" fontId="30" fillId="0" borderId="0" xfId="0" applyNumberFormat="1" applyFont="1" applyAlignment="1" applyProtection="1">
      <alignment horizontal="right" vertical="center"/>
      <protection locked="0"/>
    </xf>
    <xf numFmtId="0" fontId="0" fillId="8" borderId="43" xfId="0" applyFill="1" applyBorder="1" applyAlignment="1" applyProtection="1">
      <alignment vertical="center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40" fillId="0" borderId="49" xfId="0" applyFont="1" applyBorder="1" applyAlignment="1" applyProtection="1">
      <alignment vertical="center"/>
      <protection locked="0"/>
    </xf>
    <xf numFmtId="0" fontId="41" fillId="0" borderId="49" xfId="0" applyFont="1" applyBorder="1" applyAlignment="1" applyProtection="1">
      <alignment vertical="center"/>
      <protection locked="0"/>
    </xf>
    <xf numFmtId="0" fontId="38" fillId="8" borderId="51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32" fillId="6" borderId="0" xfId="0" applyFont="1" applyFill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52" fillId="0" borderId="0" xfId="0" applyFont="1" applyAlignment="1" applyProtection="1">
      <alignment vertical="center" wrapText="1"/>
    </xf>
    <xf numFmtId="0" fontId="53" fillId="0" borderId="0" xfId="0" applyFont="1" applyAlignment="1" applyProtection="1">
      <alignment vertical="center"/>
    </xf>
    <xf numFmtId="0" fontId="53" fillId="0" borderId="40" xfId="0" applyFont="1" applyBorder="1" applyAlignment="1" applyProtection="1">
      <alignment vertical="center"/>
    </xf>
    <xf numFmtId="0" fontId="53" fillId="0" borderId="0" xfId="0" applyFont="1" applyAlignment="1" applyProtection="1">
      <alignment horizontal="left" vertical="center" wrapText="1"/>
    </xf>
    <xf numFmtId="167" fontId="53" fillId="0" borderId="0" xfId="0" applyNumberFormat="1" applyFont="1" applyAlignment="1" applyProtection="1">
      <alignment vertical="center"/>
    </xf>
    <xf numFmtId="0" fontId="53" fillId="0" borderId="55" xfId="0" applyFont="1" applyBorder="1" applyAlignment="1" applyProtection="1">
      <alignment vertical="center"/>
    </xf>
    <xf numFmtId="0" fontId="53" fillId="0" borderId="56" xfId="0" applyFont="1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49" fontId="0" fillId="0" borderId="28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23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center"/>
    </xf>
    <xf numFmtId="0" fontId="24" fillId="0" borderId="0" xfId="0" applyFont="1" applyProtection="1"/>
    <xf numFmtId="0" fontId="23" fillId="0" borderId="0" xfId="0" applyFont="1" applyAlignment="1" applyProtection="1">
      <alignment horizontal="right"/>
    </xf>
    <xf numFmtId="166" fontId="23" fillId="0" borderId="0" xfId="0" applyNumberFormat="1" applyFont="1" applyAlignment="1" applyProtection="1">
      <alignment horizontal="right"/>
    </xf>
    <xf numFmtId="0" fontId="23" fillId="0" borderId="29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center"/>
    </xf>
    <xf numFmtId="0" fontId="23" fillId="0" borderId="29" xfId="0" applyFont="1" applyBorder="1" applyAlignment="1" applyProtection="1">
      <alignment wrapText="1"/>
    </xf>
    <xf numFmtId="0" fontId="23" fillId="0" borderId="29" xfId="0" applyFont="1" applyBorder="1" applyAlignment="1" applyProtection="1">
      <alignment horizontal="right"/>
    </xf>
    <xf numFmtId="166" fontId="23" fillId="0" borderId="29" xfId="0" applyNumberFormat="1" applyFont="1" applyBorder="1" applyAlignment="1" applyProtection="1">
      <alignment horizontal="right"/>
    </xf>
    <xf numFmtId="0" fontId="23" fillId="0" borderId="29" xfId="0" applyFont="1" applyBorder="1" applyAlignment="1" applyProtection="1">
      <alignment horizontal="right" vertical="center"/>
    </xf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wrapText="1"/>
    </xf>
    <xf numFmtId="49" fontId="23" fillId="0" borderId="0" xfId="0" applyNumberFormat="1" applyFont="1" applyAlignment="1" applyProtection="1">
      <alignment vertical="center" wrapText="1"/>
    </xf>
    <xf numFmtId="0" fontId="23" fillId="0" borderId="0" xfId="0" applyFont="1" applyAlignment="1" applyProtection="1">
      <alignment horizontal="right" vertical="center"/>
    </xf>
    <xf numFmtId="166" fontId="23" fillId="0" borderId="0" xfId="0" applyNumberFormat="1" applyFont="1" applyAlignment="1" applyProtection="1">
      <alignment horizontal="right" wrapText="1"/>
    </xf>
    <xf numFmtId="0" fontId="23" fillId="0" borderId="0" xfId="0" applyFont="1" applyProtection="1"/>
    <xf numFmtId="0" fontId="23" fillId="0" borderId="37" xfId="0" applyFont="1" applyBorder="1" applyAlignment="1" applyProtection="1">
      <alignment horizontal="left"/>
    </xf>
    <xf numFmtId="0" fontId="23" fillId="0" borderId="37" xfId="0" applyFont="1" applyBorder="1" applyProtection="1"/>
    <xf numFmtId="0" fontId="24" fillId="0" borderId="37" xfId="0" applyFont="1" applyBorder="1" applyProtection="1"/>
    <xf numFmtId="0" fontId="23" fillId="0" borderId="37" xfId="0" applyFont="1" applyBorder="1" applyAlignment="1" applyProtection="1">
      <alignment horizontal="right"/>
    </xf>
    <xf numFmtId="166" fontId="23" fillId="0" borderId="37" xfId="0" applyNumberFormat="1" applyFont="1" applyBorder="1" applyAlignment="1" applyProtection="1">
      <alignment horizontal="right"/>
    </xf>
    <xf numFmtId="166" fontId="24" fillId="0" borderId="0" xfId="0" applyNumberFormat="1" applyFont="1" applyAlignment="1" applyProtection="1">
      <alignment horizontal="right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21" fillId="0" borderId="28" xfId="0" applyNumberFormat="1" applyFont="1" applyBorder="1" applyAlignment="1" applyProtection="1">
      <alignment vertical="center"/>
    </xf>
    <xf numFmtId="0" fontId="21" fillId="0" borderId="28" xfId="0" applyFont="1" applyBorder="1" applyAlignment="1" applyProtection="1">
      <alignment vertical="center"/>
    </xf>
    <xf numFmtId="0" fontId="21" fillId="0" borderId="22" xfId="0" applyFont="1" applyBorder="1" applyAlignment="1" applyProtection="1">
      <alignment vertical="center"/>
    </xf>
    <xf numFmtId="49" fontId="1" fillId="0" borderId="28" xfId="0" applyNumberFormat="1" applyFont="1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4" fillId="0" borderId="0" xfId="0" applyFont="1" applyAlignment="1" applyProtection="1"/>
    <xf numFmtId="0" fontId="4" fillId="0" borderId="0" xfId="0" applyFont="1" applyAlignme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166" fontId="23" fillId="0" borderId="37" xfId="0" applyNumberFormat="1" applyFont="1" applyBorder="1" applyAlignment="1" applyProtection="1">
      <alignment horizontal="right"/>
      <protection locked="0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4%20-%20ZTI/ZTI-slep&#253;%20rozpo&#269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5%20-%20UV/UV-slep&#253;%20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6%20-%20ELI/ELI-slep&#253;%20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8%20-%20VZT/VZT-slep&#253;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4 - ZTI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5 - UV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 - ELI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8 - VZT"/>
    </sheetNames>
    <sheetDataSet>
      <sheetData sheetId="0">
        <row r="6">
          <cell r="K6" t="str">
            <v>Čechtická, Praha - Karel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0" Type="http://schemas.openxmlformats.org/officeDocument/2006/relationships/hyperlink" Target="https://podminky.urs.cz/item/CS_URS_2023_01/722174026" TargetMode="External"/><Relationship Id="rId29" Type="http://schemas.openxmlformats.org/officeDocument/2006/relationships/hyperlink" Target="https://podminky.urs.cz/item/CS_URS_2023_01/722232048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printerSettings" Target="../printerSettings/printerSettings8.bin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41313043" TargetMode="External"/><Relationship Id="rId3" Type="http://schemas.openxmlformats.org/officeDocument/2006/relationships/hyperlink" Target="https://podminky.urs.cz/item/CS_URS_2022_01/741122611" TargetMode="External"/><Relationship Id="rId7" Type="http://schemas.openxmlformats.org/officeDocument/2006/relationships/hyperlink" Target="https://podminky.urs.cz/item/CS_URS_2022_01/741310126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2_01/741122611" TargetMode="External"/><Relationship Id="rId1" Type="http://schemas.openxmlformats.org/officeDocument/2006/relationships/hyperlink" Target="https://podminky.urs.cz/item/CS_URS_2022_01/741112021" TargetMode="External"/><Relationship Id="rId6" Type="http://schemas.openxmlformats.org/officeDocument/2006/relationships/hyperlink" Target="https://podminky.urs.cz/item/CS_URS_2022_01/741310122" TargetMode="External"/><Relationship Id="rId11" Type="http://schemas.openxmlformats.org/officeDocument/2006/relationships/hyperlink" Target="https://podminky.urs.cz/item/CS_URS_2022_01/HZS4211" TargetMode="External"/><Relationship Id="rId5" Type="http://schemas.openxmlformats.org/officeDocument/2006/relationships/hyperlink" Target="https://podminky.urs.cz/item/CS_URS_2022_01/741310101" TargetMode="External"/><Relationship Id="rId10" Type="http://schemas.openxmlformats.org/officeDocument/2006/relationships/hyperlink" Target="https://podminky.urs.cz/item/CS_URS_2023_01/741372062" TargetMode="External"/><Relationship Id="rId4" Type="http://schemas.openxmlformats.org/officeDocument/2006/relationships/hyperlink" Target="https://podminky.urs.cz/item/CS_URS_2022_01/741122641" TargetMode="External"/><Relationship Id="rId9" Type="http://schemas.openxmlformats.org/officeDocument/2006/relationships/hyperlink" Target="https://podminky.urs.cz/item/CS_URS_2023_01/741372002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29</v>
      </c>
    </row>
    <row r="2" spans="1:7" ht="57.75" customHeight="1" x14ac:dyDescent="0.2">
      <c r="A2" s="237" t="s">
        <v>30</v>
      </c>
      <c r="B2" s="237"/>
      <c r="C2" s="237"/>
      <c r="D2" s="237"/>
      <c r="E2" s="237"/>
      <c r="F2" s="237"/>
      <c r="G2" s="237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A2:BM154"/>
  <sheetViews>
    <sheetView tabSelected="1" workbookViewId="0">
      <selection activeCell="F123" sqref="F123"/>
    </sheetView>
  </sheetViews>
  <sheetFormatPr defaultRowHeight="12.75" x14ac:dyDescent="0.2"/>
  <cols>
    <col min="1" max="1" width="7.140625" style="308" customWidth="1"/>
    <col min="2" max="2" width="1" style="308" customWidth="1"/>
    <col min="3" max="3" width="3.5703125" style="308" customWidth="1"/>
    <col min="4" max="4" width="3.7109375" style="308" customWidth="1"/>
    <col min="5" max="5" width="14.7109375" style="308" customWidth="1"/>
    <col min="6" max="6" width="43.5703125" style="308" customWidth="1"/>
    <col min="7" max="7" width="6.42578125" style="308" customWidth="1"/>
    <col min="8" max="8" width="12" style="308" customWidth="1"/>
    <col min="9" max="9" width="13.5703125" customWidth="1"/>
    <col min="10" max="10" width="19.140625" style="308" customWidth="1"/>
    <col min="11" max="11" width="19.140625" style="308" hidden="1" customWidth="1"/>
    <col min="12" max="12" width="8" style="308" customWidth="1"/>
    <col min="13" max="13" width="9.28515625" style="308" hidden="1" customWidth="1"/>
    <col min="14" max="14" width="9.140625" style="308"/>
    <col min="15" max="21" width="12.140625" style="308" hidden="1" customWidth="1"/>
    <col min="22" max="22" width="10.5703125" style="308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1:46" ht="36.950000000000003" customHeight="1" x14ac:dyDescent="0.2">
      <c r="L2" s="379" t="s">
        <v>1251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9" t="s">
        <v>1798</v>
      </c>
    </row>
    <row r="3" spans="1:46" ht="6.95" hidden="1" customHeight="1" x14ac:dyDescent="0.2">
      <c r="B3" s="328"/>
      <c r="C3" s="309"/>
      <c r="D3" s="309"/>
      <c r="E3" s="309"/>
      <c r="F3" s="309"/>
      <c r="G3" s="309"/>
      <c r="H3" s="309"/>
      <c r="I3" s="180"/>
      <c r="J3" s="309"/>
      <c r="K3" s="309"/>
      <c r="L3" s="329"/>
      <c r="AT3" s="179" t="s">
        <v>1226</v>
      </c>
    </row>
    <row r="4" spans="1:46" ht="24.95" hidden="1" customHeight="1" x14ac:dyDescent="0.2">
      <c r="B4" s="329"/>
      <c r="D4" s="330" t="s">
        <v>1253</v>
      </c>
      <c r="L4" s="329"/>
      <c r="M4" s="381" t="s">
        <v>1254</v>
      </c>
      <c r="AT4" s="179" t="s">
        <v>1255</v>
      </c>
    </row>
    <row r="5" spans="1:46" ht="6.95" hidden="1" customHeight="1" x14ac:dyDescent="0.2">
      <c r="B5" s="329"/>
      <c r="L5" s="329"/>
    </row>
    <row r="6" spans="1:46" ht="12" hidden="1" customHeight="1" x14ac:dyDescent="0.2">
      <c r="B6" s="329"/>
      <c r="D6" s="331" t="s">
        <v>16</v>
      </c>
      <c r="L6" s="329"/>
    </row>
    <row r="7" spans="1:46" ht="16.5" hidden="1" customHeight="1" x14ac:dyDescent="0.2">
      <c r="B7" s="329"/>
      <c r="E7" s="440" t="str">
        <f>'[5]Rekapitulace stavby'!K6</f>
        <v>Čechtická, Praha - Karel</v>
      </c>
      <c r="F7" s="441"/>
      <c r="G7" s="441"/>
      <c r="H7" s="441"/>
      <c r="L7" s="329"/>
    </row>
    <row r="8" spans="1:46" s="182" customFormat="1" ht="12" hidden="1" customHeight="1" x14ac:dyDescent="0.2">
      <c r="A8" s="311"/>
      <c r="B8" s="333"/>
      <c r="C8" s="311"/>
      <c r="D8" s="331" t="s">
        <v>1256</v>
      </c>
      <c r="E8" s="311"/>
      <c r="F8" s="311"/>
      <c r="G8" s="311"/>
      <c r="H8" s="311"/>
      <c r="J8" s="311"/>
      <c r="K8" s="311"/>
      <c r="L8" s="333"/>
      <c r="M8" s="311"/>
      <c r="N8" s="311"/>
      <c r="O8" s="311"/>
      <c r="P8" s="311"/>
      <c r="Q8" s="311"/>
      <c r="R8" s="311"/>
      <c r="S8" s="311"/>
      <c r="T8" s="311"/>
      <c r="U8" s="311"/>
      <c r="V8" s="311"/>
    </row>
    <row r="9" spans="1:46" s="182" customFormat="1" ht="16.5" hidden="1" customHeight="1" x14ac:dyDescent="0.2">
      <c r="A9" s="311"/>
      <c r="B9" s="333"/>
      <c r="C9" s="311"/>
      <c r="D9" s="311"/>
      <c r="E9" s="442" t="s">
        <v>1799</v>
      </c>
      <c r="F9" s="443"/>
      <c r="G9" s="443"/>
      <c r="H9" s="443"/>
      <c r="J9" s="311"/>
      <c r="K9" s="311"/>
      <c r="L9" s="333"/>
      <c r="M9" s="311"/>
      <c r="N9" s="311"/>
      <c r="O9" s="311"/>
      <c r="P9" s="311"/>
      <c r="Q9" s="311"/>
      <c r="R9" s="311"/>
      <c r="S9" s="311"/>
      <c r="T9" s="311"/>
      <c r="U9" s="311"/>
      <c r="V9" s="311"/>
    </row>
    <row r="10" spans="1:46" s="182" customFormat="1" hidden="1" x14ac:dyDescent="0.2">
      <c r="A10" s="311"/>
      <c r="B10" s="333"/>
      <c r="C10" s="311"/>
      <c r="D10" s="311"/>
      <c r="E10" s="311"/>
      <c r="F10" s="311"/>
      <c r="G10" s="311"/>
      <c r="H10" s="311"/>
      <c r="J10" s="311"/>
      <c r="K10" s="311"/>
      <c r="L10" s="333"/>
      <c r="M10" s="311"/>
      <c r="N10" s="311"/>
      <c r="O10" s="311"/>
      <c r="P10" s="311"/>
      <c r="Q10" s="311"/>
      <c r="R10" s="311"/>
      <c r="S10" s="311"/>
      <c r="T10" s="311"/>
      <c r="U10" s="311"/>
      <c r="V10" s="311"/>
    </row>
    <row r="11" spans="1:46" s="182" customFormat="1" ht="12" hidden="1" customHeight="1" x14ac:dyDescent="0.2">
      <c r="A11" s="311"/>
      <c r="B11" s="333"/>
      <c r="C11" s="311"/>
      <c r="D11" s="331" t="s">
        <v>1258</v>
      </c>
      <c r="E11" s="311"/>
      <c r="F11" s="335" t="s">
        <v>1259</v>
      </c>
      <c r="G11" s="311"/>
      <c r="H11" s="311"/>
      <c r="I11" s="181" t="s">
        <v>1260</v>
      </c>
      <c r="J11" s="335" t="s">
        <v>1259</v>
      </c>
      <c r="K11" s="311"/>
      <c r="L11" s="333"/>
      <c r="M11" s="311"/>
      <c r="N11" s="311"/>
      <c r="O11" s="311"/>
      <c r="P11" s="311"/>
      <c r="Q11" s="311"/>
      <c r="R11" s="311"/>
      <c r="S11" s="311"/>
      <c r="T11" s="311"/>
      <c r="U11" s="311"/>
      <c r="V11" s="311"/>
    </row>
    <row r="12" spans="1:46" s="182" customFormat="1" ht="12" hidden="1" customHeight="1" x14ac:dyDescent="0.2">
      <c r="A12" s="311"/>
      <c r="B12" s="333"/>
      <c r="C12" s="311"/>
      <c r="D12" s="331" t="s">
        <v>1261</v>
      </c>
      <c r="E12" s="311"/>
      <c r="F12" s="335" t="s">
        <v>894</v>
      </c>
      <c r="G12" s="311"/>
      <c r="H12" s="311"/>
      <c r="I12" s="181" t="s">
        <v>1262</v>
      </c>
      <c r="J12" s="382" t="str">
        <f>'[5]Rekapitulace stavby'!AN8</f>
        <v>28. 6. 2023</v>
      </c>
      <c r="K12" s="311"/>
      <c r="L12" s="333"/>
      <c r="M12" s="311"/>
      <c r="N12" s="311"/>
      <c r="O12" s="311"/>
      <c r="P12" s="311"/>
      <c r="Q12" s="311"/>
      <c r="R12" s="311"/>
      <c r="S12" s="311"/>
      <c r="T12" s="311"/>
      <c r="U12" s="311"/>
      <c r="V12" s="311"/>
    </row>
    <row r="13" spans="1:46" s="182" customFormat="1" ht="10.9" hidden="1" customHeight="1" x14ac:dyDescent="0.2">
      <c r="A13" s="311"/>
      <c r="B13" s="333"/>
      <c r="C13" s="311"/>
      <c r="D13" s="311"/>
      <c r="E13" s="311"/>
      <c r="F13" s="311"/>
      <c r="G13" s="311"/>
      <c r="H13" s="311"/>
      <c r="J13" s="311"/>
      <c r="K13" s="311"/>
      <c r="L13" s="333"/>
      <c r="M13" s="311"/>
      <c r="N13" s="311"/>
      <c r="O13" s="311"/>
      <c r="P13" s="311"/>
      <c r="Q13" s="311"/>
      <c r="R13" s="311"/>
      <c r="S13" s="311"/>
      <c r="T13" s="311"/>
      <c r="U13" s="311"/>
      <c r="V13" s="311"/>
    </row>
    <row r="14" spans="1:46" s="182" customFormat="1" ht="12" hidden="1" customHeight="1" x14ac:dyDescent="0.2">
      <c r="A14" s="311"/>
      <c r="B14" s="333"/>
      <c r="C14" s="311"/>
      <c r="D14" s="331" t="s">
        <v>1263</v>
      </c>
      <c r="E14" s="311"/>
      <c r="F14" s="311"/>
      <c r="G14" s="311"/>
      <c r="H14" s="311"/>
      <c r="I14" s="181" t="s">
        <v>1264</v>
      </c>
      <c r="J14" s="335" t="str">
        <f>IF('[5]Rekapitulace stavby'!AN10="","",'[5]Rekapitulace stavby'!AN10)</f>
        <v/>
      </c>
      <c r="K14" s="311"/>
      <c r="L14" s="333"/>
      <c r="M14" s="311"/>
      <c r="N14" s="311"/>
      <c r="O14" s="311"/>
      <c r="P14" s="311"/>
      <c r="Q14" s="311"/>
      <c r="R14" s="311"/>
      <c r="S14" s="311"/>
      <c r="T14" s="311"/>
      <c r="U14" s="311"/>
      <c r="V14" s="311"/>
    </row>
    <row r="15" spans="1:46" s="182" customFormat="1" ht="18" hidden="1" customHeight="1" x14ac:dyDescent="0.2">
      <c r="A15" s="311"/>
      <c r="B15" s="333"/>
      <c r="C15" s="311"/>
      <c r="D15" s="311"/>
      <c r="E15" s="335" t="str">
        <f>IF('[5]Rekapitulace stavby'!E11="","",'[5]Rekapitulace stavby'!E11)</f>
        <v xml:space="preserve"> </v>
      </c>
      <c r="F15" s="311"/>
      <c r="G15" s="311"/>
      <c r="H15" s="311"/>
      <c r="I15" s="181" t="s">
        <v>26</v>
      </c>
      <c r="J15" s="335" t="str">
        <f>IF('[5]Rekapitulace stavby'!AN11="","",'[5]Rekapitulace stavby'!AN11)</f>
        <v/>
      </c>
      <c r="K15" s="311"/>
      <c r="L15" s="333"/>
      <c r="M15" s="311"/>
      <c r="N15" s="311"/>
      <c r="O15" s="311"/>
      <c r="P15" s="311"/>
      <c r="Q15" s="311"/>
      <c r="R15" s="311"/>
      <c r="S15" s="311"/>
      <c r="T15" s="311"/>
      <c r="U15" s="311"/>
      <c r="V15" s="311"/>
    </row>
    <row r="16" spans="1:46" s="182" customFormat="1" ht="6.95" hidden="1" customHeight="1" x14ac:dyDescent="0.2">
      <c r="A16" s="311"/>
      <c r="B16" s="333"/>
      <c r="C16" s="311"/>
      <c r="D16" s="311"/>
      <c r="E16" s="311"/>
      <c r="F16" s="311"/>
      <c r="G16" s="311"/>
      <c r="H16" s="311"/>
      <c r="J16" s="311"/>
      <c r="K16" s="311"/>
      <c r="L16" s="333"/>
      <c r="M16" s="311"/>
      <c r="N16" s="311"/>
      <c r="O16" s="311"/>
      <c r="P16" s="311"/>
      <c r="Q16" s="311"/>
      <c r="R16" s="311"/>
      <c r="S16" s="311"/>
      <c r="T16" s="311"/>
      <c r="U16" s="311"/>
      <c r="V16" s="311"/>
    </row>
    <row r="17" spans="1:22" s="182" customFormat="1" ht="12" hidden="1" customHeight="1" x14ac:dyDescent="0.2">
      <c r="A17" s="311"/>
      <c r="B17" s="333"/>
      <c r="C17" s="311"/>
      <c r="D17" s="331" t="s">
        <v>1826</v>
      </c>
      <c r="E17" s="311"/>
      <c r="F17" s="311"/>
      <c r="G17" s="311"/>
      <c r="H17" s="311"/>
      <c r="I17" s="181" t="s">
        <v>1264</v>
      </c>
      <c r="J17" s="383" t="str">
        <f>'[5]Rekapitulace stavby'!AN13</f>
        <v>Vyplň údaj</v>
      </c>
      <c r="K17" s="311"/>
      <c r="L17" s="333"/>
      <c r="M17" s="311"/>
      <c r="N17" s="311"/>
      <c r="O17" s="311"/>
      <c r="P17" s="311"/>
      <c r="Q17" s="311"/>
      <c r="R17" s="311"/>
      <c r="S17" s="311"/>
      <c r="T17" s="311"/>
      <c r="U17" s="311"/>
      <c r="V17" s="311"/>
    </row>
    <row r="18" spans="1:22" s="182" customFormat="1" ht="18" hidden="1" customHeight="1" x14ac:dyDescent="0.2">
      <c r="A18" s="311"/>
      <c r="B18" s="333"/>
      <c r="C18" s="311"/>
      <c r="D18" s="311"/>
      <c r="E18" s="444" t="str">
        <f>'[5]Rekapitulace stavby'!E14</f>
        <v>Vyplň údaj</v>
      </c>
      <c r="F18" s="445"/>
      <c r="G18" s="445"/>
      <c r="H18" s="445"/>
      <c r="I18" s="181" t="s">
        <v>26</v>
      </c>
      <c r="J18" s="383" t="str">
        <f>'[5]Rekapitulace stavby'!AN14</f>
        <v>Vyplň údaj</v>
      </c>
      <c r="K18" s="311"/>
      <c r="L18" s="333"/>
      <c r="M18" s="311"/>
      <c r="N18" s="311"/>
      <c r="O18" s="311"/>
      <c r="P18" s="311"/>
      <c r="Q18" s="311"/>
      <c r="R18" s="311"/>
      <c r="S18" s="311"/>
      <c r="T18" s="311"/>
      <c r="U18" s="311"/>
      <c r="V18" s="311"/>
    </row>
    <row r="19" spans="1:22" s="182" customFormat="1" ht="6.95" hidden="1" customHeight="1" x14ac:dyDescent="0.2">
      <c r="A19" s="311"/>
      <c r="B19" s="333"/>
      <c r="C19" s="311"/>
      <c r="D19" s="311"/>
      <c r="E19" s="311"/>
      <c r="F19" s="311"/>
      <c r="G19" s="311"/>
      <c r="H19" s="311"/>
      <c r="J19" s="311"/>
      <c r="K19" s="311"/>
      <c r="L19" s="333"/>
      <c r="M19" s="311"/>
      <c r="N19" s="311"/>
      <c r="O19" s="311"/>
      <c r="P19" s="311"/>
      <c r="Q19" s="311"/>
      <c r="R19" s="311"/>
      <c r="S19" s="311"/>
      <c r="T19" s="311"/>
      <c r="U19" s="311"/>
      <c r="V19" s="311"/>
    </row>
    <row r="20" spans="1:22" s="182" customFormat="1" ht="12" hidden="1" customHeight="1" x14ac:dyDescent="0.2">
      <c r="A20" s="311"/>
      <c r="B20" s="333"/>
      <c r="C20" s="311"/>
      <c r="D20" s="331" t="s">
        <v>14</v>
      </c>
      <c r="E20" s="311"/>
      <c r="F20" s="311"/>
      <c r="G20" s="311"/>
      <c r="H20" s="311"/>
      <c r="I20" s="181" t="s">
        <v>1264</v>
      </c>
      <c r="J20" s="335" t="str">
        <f>IF('[5]Rekapitulace stavby'!AN16="","",'[5]Rekapitulace stavby'!AN16)</f>
        <v/>
      </c>
      <c r="K20" s="311"/>
      <c r="L20" s="333"/>
      <c r="M20" s="311"/>
      <c r="N20" s="311"/>
      <c r="O20" s="311"/>
      <c r="P20" s="311"/>
      <c r="Q20" s="311"/>
      <c r="R20" s="311"/>
      <c r="S20" s="311"/>
      <c r="T20" s="311"/>
      <c r="U20" s="311"/>
      <c r="V20" s="311"/>
    </row>
    <row r="21" spans="1:22" s="182" customFormat="1" ht="18" hidden="1" customHeight="1" x14ac:dyDescent="0.2">
      <c r="A21" s="311"/>
      <c r="B21" s="333"/>
      <c r="C21" s="311"/>
      <c r="D21" s="311"/>
      <c r="E21" s="335" t="str">
        <f>IF('[5]Rekapitulace stavby'!E17="","",'[5]Rekapitulace stavby'!E17)</f>
        <v xml:space="preserve"> </v>
      </c>
      <c r="F21" s="311"/>
      <c r="G21" s="311"/>
      <c r="H21" s="311"/>
      <c r="I21" s="181" t="s">
        <v>26</v>
      </c>
      <c r="J21" s="335" t="str">
        <f>IF('[5]Rekapitulace stavby'!AN17="","",'[5]Rekapitulace stavby'!AN17)</f>
        <v/>
      </c>
      <c r="K21" s="311"/>
      <c r="L21" s="333"/>
      <c r="M21" s="311"/>
      <c r="N21" s="311"/>
      <c r="O21" s="311"/>
      <c r="P21" s="311"/>
      <c r="Q21" s="311"/>
      <c r="R21" s="311"/>
      <c r="S21" s="311"/>
      <c r="T21" s="311"/>
      <c r="U21" s="311"/>
      <c r="V21" s="311"/>
    </row>
    <row r="22" spans="1:22" s="182" customFormat="1" ht="6.95" hidden="1" customHeight="1" x14ac:dyDescent="0.2">
      <c r="A22" s="311"/>
      <c r="B22" s="333"/>
      <c r="C22" s="311"/>
      <c r="D22" s="311"/>
      <c r="E22" s="311"/>
      <c r="F22" s="311"/>
      <c r="G22" s="311"/>
      <c r="H22" s="311"/>
      <c r="J22" s="311"/>
      <c r="K22" s="311"/>
      <c r="L22" s="333"/>
      <c r="M22" s="311"/>
      <c r="N22" s="311"/>
      <c r="O22" s="311"/>
      <c r="P22" s="311"/>
      <c r="Q22" s="311"/>
      <c r="R22" s="311"/>
      <c r="S22" s="311"/>
      <c r="T22" s="311"/>
      <c r="U22" s="311"/>
      <c r="V22" s="311"/>
    </row>
    <row r="23" spans="1:22" s="182" customFormat="1" ht="12" hidden="1" customHeight="1" x14ac:dyDescent="0.2">
      <c r="A23" s="311"/>
      <c r="B23" s="333"/>
      <c r="C23" s="311"/>
      <c r="D23" s="331" t="s">
        <v>1265</v>
      </c>
      <c r="E23" s="311"/>
      <c r="F23" s="311"/>
      <c r="G23" s="311"/>
      <c r="H23" s="311"/>
      <c r="I23" s="181" t="s">
        <v>1264</v>
      </c>
      <c r="J23" s="335" t="str">
        <f>IF('[5]Rekapitulace stavby'!AN19="","",'[5]Rekapitulace stavby'!AN19)</f>
        <v/>
      </c>
      <c r="K23" s="311"/>
      <c r="L23" s="333"/>
      <c r="M23" s="311"/>
      <c r="N23" s="311"/>
      <c r="O23" s="311"/>
      <c r="P23" s="311"/>
      <c r="Q23" s="311"/>
      <c r="R23" s="311"/>
      <c r="S23" s="311"/>
      <c r="T23" s="311"/>
      <c r="U23" s="311"/>
      <c r="V23" s="311"/>
    </row>
    <row r="24" spans="1:22" s="182" customFormat="1" ht="18" hidden="1" customHeight="1" x14ac:dyDescent="0.2">
      <c r="A24" s="311"/>
      <c r="B24" s="333"/>
      <c r="C24" s="311"/>
      <c r="D24" s="311"/>
      <c r="E24" s="335" t="str">
        <f>IF('[5]Rekapitulace stavby'!E20="","",'[5]Rekapitulace stavby'!E20)</f>
        <v xml:space="preserve"> </v>
      </c>
      <c r="F24" s="311"/>
      <c r="G24" s="311"/>
      <c r="H24" s="311"/>
      <c r="I24" s="181" t="s">
        <v>26</v>
      </c>
      <c r="J24" s="335" t="str">
        <f>IF('[5]Rekapitulace stavby'!AN20="","",'[5]Rekapitulace stavby'!AN20)</f>
        <v/>
      </c>
      <c r="K24" s="311"/>
      <c r="L24" s="333"/>
      <c r="M24" s="311"/>
      <c r="N24" s="311"/>
      <c r="O24" s="311"/>
      <c r="P24" s="311"/>
      <c r="Q24" s="311"/>
      <c r="R24" s="311"/>
      <c r="S24" s="311"/>
      <c r="T24" s="311"/>
      <c r="U24" s="311"/>
      <c r="V24" s="311"/>
    </row>
    <row r="25" spans="1:22" s="182" customFormat="1" ht="6.95" hidden="1" customHeight="1" x14ac:dyDescent="0.2">
      <c r="A25" s="311"/>
      <c r="B25" s="333"/>
      <c r="C25" s="311"/>
      <c r="D25" s="311"/>
      <c r="E25" s="311"/>
      <c r="F25" s="311"/>
      <c r="G25" s="311"/>
      <c r="H25" s="311"/>
      <c r="J25" s="311"/>
      <c r="K25" s="311"/>
      <c r="L25" s="333"/>
      <c r="M25" s="311"/>
      <c r="N25" s="311"/>
      <c r="O25" s="311"/>
      <c r="P25" s="311"/>
      <c r="Q25" s="311"/>
      <c r="R25" s="311"/>
      <c r="S25" s="311"/>
      <c r="T25" s="311"/>
      <c r="U25" s="311"/>
      <c r="V25" s="311"/>
    </row>
    <row r="26" spans="1:22" s="182" customFormat="1" ht="12" hidden="1" customHeight="1" x14ac:dyDescent="0.2">
      <c r="A26" s="311"/>
      <c r="B26" s="333"/>
      <c r="C26" s="311"/>
      <c r="D26" s="331" t="s">
        <v>1266</v>
      </c>
      <c r="E26" s="311"/>
      <c r="F26" s="311"/>
      <c r="G26" s="311"/>
      <c r="H26" s="311"/>
      <c r="J26" s="311"/>
      <c r="K26" s="311"/>
      <c r="L26" s="333"/>
      <c r="M26" s="311"/>
      <c r="N26" s="311"/>
      <c r="O26" s="311"/>
      <c r="P26" s="311"/>
      <c r="Q26" s="311"/>
      <c r="R26" s="311"/>
      <c r="S26" s="311"/>
      <c r="T26" s="311"/>
      <c r="U26" s="311"/>
      <c r="V26" s="311"/>
    </row>
    <row r="27" spans="1:22" s="177" customFormat="1" ht="16.5" hidden="1" customHeight="1" x14ac:dyDescent="0.2">
      <c r="A27" s="337"/>
      <c r="B27" s="338"/>
      <c r="C27" s="337"/>
      <c r="D27" s="337"/>
      <c r="E27" s="446" t="s">
        <v>1259</v>
      </c>
      <c r="F27" s="446"/>
      <c r="G27" s="446"/>
      <c r="H27" s="446"/>
      <c r="J27" s="337"/>
      <c r="K27" s="337"/>
      <c r="L27" s="338"/>
      <c r="M27" s="337"/>
      <c r="N27" s="337"/>
      <c r="O27" s="337"/>
      <c r="P27" s="337"/>
      <c r="Q27" s="337"/>
      <c r="R27" s="337"/>
      <c r="S27" s="337"/>
      <c r="T27" s="337"/>
      <c r="U27" s="337"/>
      <c r="V27" s="337"/>
    </row>
    <row r="28" spans="1:22" s="182" customFormat="1" ht="6.95" hidden="1" customHeight="1" x14ac:dyDescent="0.2">
      <c r="A28" s="311"/>
      <c r="B28" s="333"/>
      <c r="C28" s="311"/>
      <c r="D28" s="311"/>
      <c r="E28" s="311"/>
      <c r="F28" s="311"/>
      <c r="G28" s="311"/>
      <c r="H28" s="311"/>
      <c r="J28" s="311"/>
      <c r="K28" s="311"/>
      <c r="L28" s="333"/>
      <c r="M28" s="311"/>
      <c r="N28" s="311"/>
      <c r="O28" s="311"/>
      <c r="P28" s="311"/>
      <c r="Q28" s="311"/>
      <c r="R28" s="311"/>
      <c r="S28" s="311"/>
      <c r="T28" s="311"/>
      <c r="U28" s="311"/>
      <c r="V28" s="311"/>
    </row>
    <row r="29" spans="1:22" s="182" customFormat="1" ht="6.95" hidden="1" customHeight="1" x14ac:dyDescent="0.2">
      <c r="A29" s="311"/>
      <c r="B29" s="333"/>
      <c r="C29" s="311"/>
      <c r="D29" s="314"/>
      <c r="E29" s="314"/>
      <c r="F29" s="314"/>
      <c r="G29" s="314"/>
      <c r="H29" s="314"/>
      <c r="I29" s="183"/>
      <c r="J29" s="314"/>
      <c r="K29" s="314"/>
      <c r="L29" s="333"/>
      <c r="M29" s="311"/>
      <c r="N29" s="311"/>
      <c r="O29" s="311"/>
      <c r="P29" s="311"/>
      <c r="Q29" s="311"/>
      <c r="R29" s="311"/>
      <c r="S29" s="311"/>
      <c r="T29" s="311"/>
      <c r="U29" s="311"/>
      <c r="V29" s="311"/>
    </row>
    <row r="30" spans="1:22" s="182" customFormat="1" ht="25.35" hidden="1" customHeight="1" x14ac:dyDescent="0.2">
      <c r="A30" s="311"/>
      <c r="B30" s="333"/>
      <c r="C30" s="311"/>
      <c r="D30" s="339" t="s">
        <v>1267</v>
      </c>
      <c r="E30" s="311"/>
      <c r="F30" s="311"/>
      <c r="G30" s="311"/>
      <c r="H30" s="311"/>
      <c r="J30" s="384">
        <f>ROUND(J120, 2)</f>
        <v>0</v>
      </c>
      <c r="K30" s="311"/>
      <c r="L30" s="333"/>
      <c r="M30" s="311"/>
      <c r="N30" s="311"/>
      <c r="O30" s="311"/>
      <c r="P30" s="311"/>
      <c r="Q30" s="311"/>
      <c r="R30" s="311"/>
      <c r="S30" s="311"/>
      <c r="T30" s="311"/>
      <c r="U30" s="311"/>
      <c r="V30" s="311"/>
    </row>
    <row r="31" spans="1:22" s="182" customFormat="1" ht="6.95" hidden="1" customHeight="1" x14ac:dyDescent="0.2">
      <c r="A31" s="311"/>
      <c r="B31" s="333"/>
      <c r="C31" s="311"/>
      <c r="D31" s="314"/>
      <c r="E31" s="314"/>
      <c r="F31" s="314"/>
      <c r="G31" s="314"/>
      <c r="H31" s="314"/>
      <c r="I31" s="183"/>
      <c r="J31" s="314"/>
      <c r="K31" s="314"/>
      <c r="L31" s="333"/>
      <c r="M31" s="311"/>
      <c r="N31" s="311"/>
      <c r="O31" s="311"/>
      <c r="P31" s="311"/>
      <c r="Q31" s="311"/>
      <c r="R31" s="311"/>
      <c r="S31" s="311"/>
      <c r="T31" s="311"/>
      <c r="U31" s="311"/>
      <c r="V31" s="311"/>
    </row>
    <row r="32" spans="1:22" s="182" customFormat="1" ht="14.45" hidden="1" customHeight="1" x14ac:dyDescent="0.2">
      <c r="A32" s="311"/>
      <c r="B32" s="333"/>
      <c r="C32" s="311"/>
      <c r="D32" s="311"/>
      <c r="E32" s="311"/>
      <c r="F32" s="340" t="s">
        <v>1268</v>
      </c>
      <c r="G32" s="311"/>
      <c r="H32" s="311"/>
      <c r="I32" s="184" t="s">
        <v>1269</v>
      </c>
      <c r="J32" s="340" t="s">
        <v>1270</v>
      </c>
      <c r="K32" s="311"/>
      <c r="L32" s="333"/>
      <c r="M32" s="311"/>
      <c r="N32" s="311"/>
      <c r="O32" s="311"/>
      <c r="P32" s="311"/>
      <c r="Q32" s="311"/>
      <c r="R32" s="311"/>
      <c r="S32" s="311"/>
      <c r="T32" s="311"/>
      <c r="U32" s="311"/>
      <c r="V32" s="311"/>
    </row>
    <row r="33" spans="1:22" s="182" customFormat="1" ht="14.45" hidden="1" customHeight="1" x14ac:dyDescent="0.2">
      <c r="A33" s="311"/>
      <c r="B33" s="333"/>
      <c r="C33" s="311"/>
      <c r="D33" s="341" t="s">
        <v>81</v>
      </c>
      <c r="E33" s="331" t="s">
        <v>1271</v>
      </c>
      <c r="F33" s="342">
        <f>ROUND((SUM(BE120:BE153)),  2)</f>
        <v>0</v>
      </c>
      <c r="G33" s="311"/>
      <c r="H33" s="311"/>
      <c r="I33" s="185">
        <v>0.21</v>
      </c>
      <c r="J33" s="342">
        <f>ROUND(((SUM(BE120:BE153))*I33),  2)</f>
        <v>0</v>
      </c>
      <c r="K33" s="311"/>
      <c r="L33" s="333"/>
      <c r="M33" s="311"/>
      <c r="N33" s="311"/>
      <c r="O33" s="311"/>
      <c r="P33" s="311"/>
      <c r="Q33" s="311"/>
      <c r="R33" s="311"/>
      <c r="S33" s="311"/>
      <c r="T33" s="311"/>
      <c r="U33" s="311"/>
      <c r="V33" s="311"/>
    </row>
    <row r="34" spans="1:22" s="182" customFormat="1" ht="14.45" hidden="1" customHeight="1" x14ac:dyDescent="0.2">
      <c r="A34" s="311"/>
      <c r="B34" s="333"/>
      <c r="C34" s="311"/>
      <c r="D34" s="311"/>
      <c r="E34" s="331" t="s">
        <v>1272</v>
      </c>
      <c r="F34" s="342">
        <f>ROUND((SUM(BF120:BF153)),  2)</f>
        <v>0</v>
      </c>
      <c r="G34" s="311"/>
      <c r="H34" s="311"/>
      <c r="I34" s="185">
        <v>0.15</v>
      </c>
      <c r="J34" s="342">
        <f>ROUND(((SUM(BF120:BF153))*I34),  2)</f>
        <v>0</v>
      </c>
      <c r="K34" s="311"/>
      <c r="L34" s="333"/>
      <c r="M34" s="311"/>
      <c r="N34" s="311"/>
      <c r="O34" s="311"/>
      <c r="P34" s="311"/>
      <c r="Q34" s="311"/>
      <c r="R34" s="311"/>
      <c r="S34" s="311"/>
      <c r="T34" s="311"/>
      <c r="U34" s="311"/>
      <c r="V34" s="311"/>
    </row>
    <row r="35" spans="1:22" s="182" customFormat="1" ht="14.45" hidden="1" customHeight="1" x14ac:dyDescent="0.2">
      <c r="A35" s="311"/>
      <c r="B35" s="333"/>
      <c r="C35" s="311"/>
      <c r="D35" s="311"/>
      <c r="E35" s="331" t="s">
        <v>1273</v>
      </c>
      <c r="F35" s="342">
        <f>ROUND((SUM(BG120:BG153)),  2)</f>
        <v>0</v>
      </c>
      <c r="G35" s="311"/>
      <c r="H35" s="311"/>
      <c r="I35" s="185">
        <v>0.21</v>
      </c>
      <c r="J35" s="342">
        <f>0</f>
        <v>0</v>
      </c>
      <c r="K35" s="311"/>
      <c r="L35" s="333"/>
      <c r="M35" s="311"/>
      <c r="N35" s="311"/>
      <c r="O35" s="311"/>
      <c r="P35" s="311"/>
      <c r="Q35" s="311"/>
      <c r="R35" s="311"/>
      <c r="S35" s="311"/>
      <c r="T35" s="311"/>
      <c r="U35" s="311"/>
      <c r="V35" s="311"/>
    </row>
    <row r="36" spans="1:22" s="182" customFormat="1" ht="14.45" hidden="1" customHeight="1" x14ac:dyDescent="0.2">
      <c r="A36" s="311"/>
      <c r="B36" s="333"/>
      <c r="C36" s="311"/>
      <c r="D36" s="311"/>
      <c r="E36" s="331" t="s">
        <v>1274</v>
      </c>
      <c r="F36" s="342">
        <f>ROUND((SUM(BH120:BH153)),  2)</f>
        <v>0</v>
      </c>
      <c r="G36" s="311"/>
      <c r="H36" s="311"/>
      <c r="I36" s="185">
        <v>0.15</v>
      </c>
      <c r="J36" s="342">
        <f>0</f>
        <v>0</v>
      </c>
      <c r="K36" s="311"/>
      <c r="L36" s="333"/>
      <c r="M36" s="311"/>
      <c r="N36" s="311"/>
      <c r="O36" s="311"/>
      <c r="P36" s="311"/>
      <c r="Q36" s="311"/>
      <c r="R36" s="311"/>
      <c r="S36" s="311"/>
      <c r="T36" s="311"/>
      <c r="U36" s="311"/>
      <c r="V36" s="311"/>
    </row>
    <row r="37" spans="1:22" s="182" customFormat="1" ht="14.45" hidden="1" customHeight="1" x14ac:dyDescent="0.2">
      <c r="A37" s="311"/>
      <c r="B37" s="333"/>
      <c r="C37" s="311"/>
      <c r="D37" s="311"/>
      <c r="E37" s="331" t="s">
        <v>1275</v>
      </c>
      <c r="F37" s="342">
        <f>ROUND((SUM(BI120:BI153)),  2)</f>
        <v>0</v>
      </c>
      <c r="G37" s="311"/>
      <c r="H37" s="311"/>
      <c r="I37" s="185">
        <v>0</v>
      </c>
      <c r="J37" s="342">
        <f>0</f>
        <v>0</v>
      </c>
      <c r="K37" s="311"/>
      <c r="L37" s="333"/>
      <c r="M37" s="311"/>
      <c r="N37" s="311"/>
      <c r="O37" s="311"/>
      <c r="P37" s="311"/>
      <c r="Q37" s="311"/>
      <c r="R37" s="311"/>
      <c r="S37" s="311"/>
      <c r="T37" s="311"/>
      <c r="U37" s="311"/>
      <c r="V37" s="311"/>
    </row>
    <row r="38" spans="1:22" s="182" customFormat="1" ht="6.95" hidden="1" customHeight="1" x14ac:dyDescent="0.2">
      <c r="A38" s="311"/>
      <c r="B38" s="333"/>
      <c r="C38" s="311"/>
      <c r="D38" s="311"/>
      <c r="E38" s="311"/>
      <c r="F38" s="311"/>
      <c r="G38" s="311"/>
      <c r="H38" s="311"/>
      <c r="J38" s="311"/>
      <c r="K38" s="311"/>
      <c r="L38" s="333"/>
      <c r="M38" s="311"/>
      <c r="N38" s="311"/>
      <c r="O38" s="311"/>
      <c r="P38" s="311"/>
      <c r="Q38" s="311"/>
      <c r="R38" s="311"/>
      <c r="S38" s="311"/>
      <c r="T38" s="311"/>
      <c r="U38" s="311"/>
      <c r="V38" s="311"/>
    </row>
    <row r="39" spans="1:22" s="182" customFormat="1" ht="25.35" hidden="1" customHeight="1" x14ac:dyDescent="0.2">
      <c r="A39" s="311"/>
      <c r="B39" s="333"/>
      <c r="C39" s="320"/>
      <c r="D39" s="343" t="s">
        <v>82</v>
      </c>
      <c r="E39" s="344"/>
      <c r="F39" s="344"/>
      <c r="G39" s="345" t="s">
        <v>8</v>
      </c>
      <c r="H39" s="315" t="s">
        <v>38</v>
      </c>
      <c r="I39" s="187"/>
      <c r="J39" s="385">
        <f>SUM(J30:J37)</f>
        <v>0</v>
      </c>
      <c r="K39" s="386"/>
      <c r="L39" s="333"/>
      <c r="M39" s="311"/>
      <c r="N39" s="311"/>
      <c r="O39" s="311"/>
      <c r="P39" s="311"/>
      <c r="Q39" s="311"/>
      <c r="R39" s="311"/>
      <c r="S39" s="311"/>
      <c r="T39" s="311"/>
      <c r="U39" s="311"/>
      <c r="V39" s="311"/>
    </row>
    <row r="40" spans="1:22" s="182" customFormat="1" ht="14.45" hidden="1" customHeight="1" x14ac:dyDescent="0.2">
      <c r="A40" s="311"/>
      <c r="B40" s="333"/>
      <c r="C40" s="311"/>
      <c r="D40" s="311"/>
      <c r="E40" s="311"/>
      <c r="F40" s="311"/>
      <c r="G40" s="311"/>
      <c r="H40" s="311"/>
      <c r="J40" s="311"/>
      <c r="K40" s="311"/>
      <c r="L40" s="333"/>
      <c r="M40" s="311"/>
      <c r="N40" s="311"/>
      <c r="O40" s="311"/>
      <c r="P40" s="311"/>
      <c r="Q40" s="311"/>
      <c r="R40" s="311"/>
      <c r="S40" s="311"/>
      <c r="T40" s="311"/>
      <c r="U40" s="311"/>
      <c r="V40" s="311"/>
    </row>
    <row r="41" spans="1:22" ht="14.45" hidden="1" customHeight="1" x14ac:dyDescent="0.2">
      <c r="B41" s="329"/>
      <c r="L41" s="329"/>
    </row>
    <row r="42" spans="1:22" ht="14.45" hidden="1" customHeight="1" x14ac:dyDescent="0.2">
      <c r="B42" s="329"/>
      <c r="L42" s="329"/>
    </row>
    <row r="43" spans="1:22" ht="14.45" hidden="1" customHeight="1" x14ac:dyDescent="0.2">
      <c r="B43" s="329"/>
      <c r="L43" s="329"/>
    </row>
    <row r="44" spans="1:22" ht="14.45" hidden="1" customHeight="1" x14ac:dyDescent="0.2">
      <c r="B44" s="329"/>
      <c r="L44" s="329"/>
    </row>
    <row r="45" spans="1:22" ht="14.45" hidden="1" customHeight="1" x14ac:dyDescent="0.2">
      <c r="B45" s="329"/>
      <c r="L45" s="329"/>
    </row>
    <row r="46" spans="1:22" ht="14.45" hidden="1" customHeight="1" x14ac:dyDescent="0.2">
      <c r="B46" s="329"/>
      <c r="L46" s="329"/>
    </row>
    <row r="47" spans="1:22" ht="14.45" hidden="1" customHeight="1" x14ac:dyDescent="0.2">
      <c r="B47" s="329"/>
      <c r="L47" s="329"/>
    </row>
    <row r="48" spans="1:22" ht="14.45" hidden="1" customHeight="1" x14ac:dyDescent="0.2">
      <c r="B48" s="329"/>
      <c r="L48" s="329"/>
    </row>
    <row r="49" spans="1:22" ht="14.45" hidden="1" customHeight="1" x14ac:dyDescent="0.2">
      <c r="B49" s="329"/>
      <c r="L49" s="329"/>
    </row>
    <row r="50" spans="1:22" s="182" customFormat="1" ht="14.45" hidden="1" customHeight="1" x14ac:dyDescent="0.2">
      <c r="A50" s="311"/>
      <c r="B50" s="333"/>
      <c r="C50" s="311"/>
      <c r="D50" s="346" t="s">
        <v>1276</v>
      </c>
      <c r="E50" s="316"/>
      <c r="F50" s="316"/>
      <c r="G50" s="346" t="s">
        <v>1277</v>
      </c>
      <c r="H50" s="316"/>
      <c r="I50" s="188"/>
      <c r="J50" s="316"/>
      <c r="K50" s="316"/>
      <c r="L50" s="333"/>
      <c r="M50" s="311"/>
      <c r="N50" s="311"/>
      <c r="O50" s="311"/>
      <c r="P50" s="311"/>
      <c r="Q50" s="311"/>
      <c r="R50" s="311"/>
      <c r="S50" s="311"/>
      <c r="T50" s="311"/>
      <c r="U50" s="311"/>
      <c r="V50" s="311"/>
    </row>
    <row r="51" spans="1:22" hidden="1" x14ac:dyDescent="0.2">
      <c r="B51" s="329"/>
      <c r="L51" s="329"/>
    </row>
    <row r="52" spans="1:22" hidden="1" x14ac:dyDescent="0.2">
      <c r="B52" s="329"/>
      <c r="L52" s="329"/>
    </row>
    <row r="53" spans="1:22" hidden="1" x14ac:dyDescent="0.2">
      <c r="B53" s="329"/>
      <c r="L53" s="329"/>
    </row>
    <row r="54" spans="1:22" hidden="1" x14ac:dyDescent="0.2">
      <c r="B54" s="329"/>
      <c r="L54" s="329"/>
    </row>
    <row r="55" spans="1:22" hidden="1" x14ac:dyDescent="0.2">
      <c r="B55" s="329"/>
      <c r="L55" s="329"/>
    </row>
    <row r="56" spans="1:22" hidden="1" x14ac:dyDescent="0.2">
      <c r="B56" s="329"/>
      <c r="L56" s="329"/>
    </row>
    <row r="57" spans="1:22" hidden="1" x14ac:dyDescent="0.2">
      <c r="B57" s="329"/>
      <c r="L57" s="329"/>
    </row>
    <row r="58" spans="1:22" hidden="1" x14ac:dyDescent="0.2">
      <c r="B58" s="329"/>
      <c r="L58" s="329"/>
    </row>
    <row r="59" spans="1:22" hidden="1" x14ac:dyDescent="0.2">
      <c r="B59" s="329"/>
      <c r="L59" s="329"/>
    </row>
    <row r="60" spans="1:22" hidden="1" x14ac:dyDescent="0.2">
      <c r="B60" s="329"/>
      <c r="L60" s="329"/>
    </row>
    <row r="61" spans="1:22" s="182" customFormat="1" hidden="1" x14ac:dyDescent="0.2">
      <c r="A61" s="311"/>
      <c r="B61" s="333"/>
      <c r="C61" s="311"/>
      <c r="D61" s="347" t="s">
        <v>1278</v>
      </c>
      <c r="E61" s="317"/>
      <c r="F61" s="348" t="s">
        <v>1279</v>
      </c>
      <c r="G61" s="347" t="s">
        <v>1278</v>
      </c>
      <c r="H61" s="317"/>
      <c r="I61" s="189"/>
      <c r="J61" s="387" t="s">
        <v>1279</v>
      </c>
      <c r="K61" s="317"/>
      <c r="L61" s="333"/>
      <c r="M61" s="311"/>
      <c r="N61" s="311"/>
      <c r="O61" s="311"/>
      <c r="P61" s="311"/>
      <c r="Q61" s="311"/>
      <c r="R61" s="311"/>
      <c r="S61" s="311"/>
      <c r="T61" s="311"/>
      <c r="U61" s="311"/>
      <c r="V61" s="311"/>
    </row>
    <row r="62" spans="1:22" hidden="1" x14ac:dyDescent="0.2">
      <c r="B62" s="329"/>
      <c r="L62" s="329"/>
    </row>
    <row r="63" spans="1:22" hidden="1" x14ac:dyDescent="0.2">
      <c r="B63" s="329"/>
      <c r="L63" s="329"/>
    </row>
    <row r="64" spans="1:22" hidden="1" x14ac:dyDescent="0.2">
      <c r="B64" s="329"/>
      <c r="L64" s="329"/>
    </row>
    <row r="65" spans="1:22" s="182" customFormat="1" hidden="1" x14ac:dyDescent="0.2">
      <c r="A65" s="311"/>
      <c r="B65" s="333"/>
      <c r="C65" s="311"/>
      <c r="D65" s="346" t="s">
        <v>1280</v>
      </c>
      <c r="E65" s="316"/>
      <c r="F65" s="316"/>
      <c r="G65" s="346" t="s">
        <v>1827</v>
      </c>
      <c r="H65" s="316"/>
      <c r="I65" s="188"/>
      <c r="J65" s="316"/>
      <c r="K65" s="316"/>
      <c r="L65" s="333"/>
      <c r="M65" s="311"/>
      <c r="N65" s="311"/>
      <c r="O65" s="311"/>
      <c r="P65" s="311"/>
      <c r="Q65" s="311"/>
      <c r="R65" s="311"/>
      <c r="S65" s="311"/>
      <c r="T65" s="311"/>
      <c r="U65" s="311"/>
      <c r="V65" s="311"/>
    </row>
    <row r="66" spans="1:22" hidden="1" x14ac:dyDescent="0.2">
      <c r="B66" s="329"/>
      <c r="L66" s="329"/>
    </row>
    <row r="67" spans="1:22" hidden="1" x14ac:dyDescent="0.2">
      <c r="B67" s="329"/>
      <c r="L67" s="329"/>
    </row>
    <row r="68" spans="1:22" hidden="1" x14ac:dyDescent="0.2">
      <c r="B68" s="329"/>
      <c r="L68" s="329"/>
    </row>
    <row r="69" spans="1:22" hidden="1" x14ac:dyDescent="0.2">
      <c r="B69" s="329"/>
      <c r="L69" s="329"/>
    </row>
    <row r="70" spans="1:22" hidden="1" x14ac:dyDescent="0.2">
      <c r="B70" s="329"/>
      <c r="L70" s="329"/>
    </row>
    <row r="71" spans="1:22" hidden="1" x14ac:dyDescent="0.2">
      <c r="B71" s="329"/>
      <c r="L71" s="329"/>
    </row>
    <row r="72" spans="1:22" hidden="1" x14ac:dyDescent="0.2">
      <c r="B72" s="329"/>
      <c r="L72" s="329"/>
    </row>
    <row r="73" spans="1:22" hidden="1" x14ac:dyDescent="0.2">
      <c r="B73" s="329"/>
      <c r="L73" s="329"/>
    </row>
    <row r="74" spans="1:22" hidden="1" x14ac:dyDescent="0.2">
      <c r="B74" s="329"/>
      <c r="L74" s="329"/>
    </row>
    <row r="75" spans="1:22" hidden="1" x14ac:dyDescent="0.2">
      <c r="B75" s="329"/>
      <c r="L75" s="329"/>
    </row>
    <row r="76" spans="1:22" s="182" customFormat="1" hidden="1" x14ac:dyDescent="0.2">
      <c r="A76" s="311"/>
      <c r="B76" s="333"/>
      <c r="C76" s="311"/>
      <c r="D76" s="347" t="s">
        <v>1278</v>
      </c>
      <c r="E76" s="317"/>
      <c r="F76" s="348" t="s">
        <v>1279</v>
      </c>
      <c r="G76" s="347" t="s">
        <v>1278</v>
      </c>
      <c r="H76" s="317"/>
      <c r="I76" s="189"/>
      <c r="J76" s="387" t="s">
        <v>1279</v>
      </c>
      <c r="K76" s="317"/>
      <c r="L76" s="333"/>
      <c r="M76" s="311"/>
      <c r="N76" s="311"/>
      <c r="O76" s="311"/>
      <c r="P76" s="311"/>
      <c r="Q76" s="311"/>
      <c r="R76" s="311"/>
      <c r="S76" s="311"/>
      <c r="T76" s="311"/>
      <c r="U76" s="311"/>
      <c r="V76" s="311"/>
    </row>
    <row r="77" spans="1:22" s="182" customFormat="1" ht="14.45" hidden="1" customHeight="1" x14ac:dyDescent="0.2">
      <c r="A77" s="311"/>
      <c r="B77" s="349"/>
      <c r="C77" s="318"/>
      <c r="D77" s="318"/>
      <c r="E77" s="318"/>
      <c r="F77" s="318"/>
      <c r="G77" s="318"/>
      <c r="H77" s="318"/>
      <c r="I77" s="190"/>
      <c r="J77" s="318"/>
      <c r="K77" s="318"/>
      <c r="L77" s="333"/>
      <c r="M77" s="311"/>
      <c r="N77" s="311"/>
      <c r="O77" s="311"/>
      <c r="P77" s="311"/>
      <c r="Q77" s="311"/>
      <c r="R77" s="311"/>
      <c r="S77" s="311"/>
      <c r="T77" s="311"/>
      <c r="U77" s="311"/>
      <c r="V77" s="311"/>
    </row>
    <row r="78" spans="1:22" hidden="1" x14ac:dyDescent="0.2"/>
    <row r="79" spans="1:22" hidden="1" x14ac:dyDescent="0.2"/>
    <row r="80" spans="1:22" hidden="1" x14ac:dyDescent="0.2"/>
    <row r="81" spans="1:47" s="182" customFormat="1" ht="6.95" hidden="1" customHeight="1" x14ac:dyDescent="0.2">
      <c r="A81" s="311"/>
      <c r="B81" s="350"/>
      <c r="C81" s="319"/>
      <c r="D81" s="319"/>
      <c r="E81" s="319"/>
      <c r="F81" s="319"/>
      <c r="G81" s="319"/>
      <c r="H81" s="319"/>
      <c r="I81" s="191"/>
      <c r="J81" s="319"/>
      <c r="K81" s="319"/>
      <c r="L81" s="333"/>
      <c r="M81" s="311"/>
      <c r="N81" s="311"/>
      <c r="O81" s="311"/>
      <c r="P81" s="311"/>
      <c r="Q81" s="311"/>
      <c r="R81" s="311"/>
      <c r="S81" s="311"/>
      <c r="T81" s="311"/>
      <c r="U81" s="311"/>
      <c r="V81" s="311"/>
    </row>
    <row r="82" spans="1:47" s="182" customFormat="1" ht="24.95" hidden="1" customHeight="1" x14ac:dyDescent="0.2">
      <c r="A82" s="311"/>
      <c r="B82" s="333"/>
      <c r="C82" s="330" t="s">
        <v>1281</v>
      </c>
      <c r="D82" s="311"/>
      <c r="E82" s="311"/>
      <c r="F82" s="311"/>
      <c r="G82" s="311"/>
      <c r="H82" s="311"/>
      <c r="J82" s="311"/>
      <c r="K82" s="311"/>
      <c r="L82" s="333"/>
      <c r="M82" s="311"/>
      <c r="N82" s="311"/>
      <c r="O82" s="311"/>
      <c r="P82" s="311"/>
      <c r="Q82" s="311"/>
      <c r="R82" s="311"/>
      <c r="S82" s="311"/>
      <c r="T82" s="311"/>
      <c r="U82" s="311"/>
      <c r="V82" s="311"/>
    </row>
    <row r="83" spans="1:47" s="182" customFormat="1" ht="6.95" hidden="1" customHeight="1" x14ac:dyDescent="0.2">
      <c r="A83" s="311"/>
      <c r="B83" s="333"/>
      <c r="C83" s="311"/>
      <c r="D83" s="311"/>
      <c r="E83" s="311"/>
      <c r="F83" s="311"/>
      <c r="G83" s="311"/>
      <c r="H83" s="311"/>
      <c r="J83" s="311"/>
      <c r="K83" s="311"/>
      <c r="L83" s="333"/>
      <c r="M83" s="311"/>
      <c r="N83" s="311"/>
      <c r="O83" s="311"/>
      <c r="P83" s="311"/>
      <c r="Q83" s="311"/>
      <c r="R83" s="311"/>
      <c r="S83" s="311"/>
      <c r="T83" s="311"/>
      <c r="U83" s="311"/>
      <c r="V83" s="311"/>
    </row>
    <row r="84" spans="1:47" s="182" customFormat="1" ht="12" hidden="1" customHeight="1" x14ac:dyDescent="0.2">
      <c r="A84" s="311"/>
      <c r="B84" s="333"/>
      <c r="C84" s="331" t="s">
        <v>16</v>
      </c>
      <c r="D84" s="311"/>
      <c r="E84" s="311"/>
      <c r="F84" s="311"/>
      <c r="G84" s="311"/>
      <c r="H84" s="311"/>
      <c r="J84" s="311"/>
      <c r="K84" s="311"/>
      <c r="L84" s="333"/>
      <c r="M84" s="311"/>
      <c r="N84" s="311"/>
      <c r="O84" s="311"/>
      <c r="P84" s="311"/>
      <c r="Q84" s="311"/>
      <c r="R84" s="311"/>
      <c r="S84" s="311"/>
      <c r="T84" s="311"/>
      <c r="U84" s="311"/>
      <c r="V84" s="311"/>
    </row>
    <row r="85" spans="1:47" s="182" customFormat="1" ht="16.5" hidden="1" customHeight="1" x14ac:dyDescent="0.2">
      <c r="A85" s="311"/>
      <c r="B85" s="333"/>
      <c r="C85" s="311"/>
      <c r="D85" s="311"/>
      <c r="E85" s="440" t="str">
        <f>E7</f>
        <v>Čechtická, Praha - Karel</v>
      </c>
      <c r="F85" s="441"/>
      <c r="G85" s="441"/>
      <c r="H85" s="441"/>
      <c r="J85" s="311"/>
      <c r="K85" s="311"/>
      <c r="L85" s="333"/>
      <c r="M85" s="311"/>
      <c r="N85" s="311"/>
      <c r="O85" s="311"/>
      <c r="P85" s="311"/>
      <c r="Q85" s="311"/>
      <c r="R85" s="311"/>
      <c r="S85" s="311"/>
      <c r="T85" s="311"/>
      <c r="U85" s="311"/>
      <c r="V85" s="311"/>
    </row>
    <row r="86" spans="1:47" s="182" customFormat="1" ht="12" hidden="1" customHeight="1" x14ac:dyDescent="0.2">
      <c r="A86" s="311"/>
      <c r="B86" s="333"/>
      <c r="C86" s="331" t="s">
        <v>1256</v>
      </c>
      <c r="D86" s="311"/>
      <c r="E86" s="311"/>
      <c r="F86" s="311"/>
      <c r="G86" s="311"/>
      <c r="H86" s="311"/>
      <c r="J86" s="311"/>
      <c r="K86" s="311"/>
      <c r="L86" s="333"/>
      <c r="M86" s="311"/>
      <c r="N86" s="311"/>
      <c r="O86" s="311"/>
      <c r="P86" s="311"/>
      <c r="Q86" s="311"/>
      <c r="R86" s="311"/>
      <c r="S86" s="311"/>
      <c r="T86" s="311"/>
      <c r="U86" s="311"/>
      <c r="V86" s="311"/>
    </row>
    <row r="87" spans="1:47" s="182" customFormat="1" ht="16.5" hidden="1" customHeight="1" x14ac:dyDescent="0.2">
      <c r="A87" s="311"/>
      <c r="B87" s="333"/>
      <c r="C87" s="311"/>
      <c r="D87" s="311"/>
      <c r="E87" s="442" t="str">
        <f>E9</f>
        <v>08 - VZT</v>
      </c>
      <c r="F87" s="443"/>
      <c r="G87" s="443"/>
      <c r="H87" s="443"/>
      <c r="J87" s="311"/>
      <c r="K87" s="311"/>
      <c r="L87" s="333"/>
      <c r="M87" s="311"/>
      <c r="N87" s="311"/>
      <c r="O87" s="311"/>
      <c r="P87" s="311"/>
      <c r="Q87" s="311"/>
      <c r="R87" s="311"/>
      <c r="S87" s="311"/>
      <c r="T87" s="311"/>
      <c r="U87" s="311"/>
      <c r="V87" s="311"/>
    </row>
    <row r="88" spans="1:47" s="182" customFormat="1" ht="6.95" hidden="1" customHeight="1" x14ac:dyDescent="0.2">
      <c r="A88" s="311"/>
      <c r="B88" s="333"/>
      <c r="C88" s="311"/>
      <c r="D88" s="311"/>
      <c r="E88" s="311"/>
      <c r="F88" s="311"/>
      <c r="G88" s="311"/>
      <c r="H88" s="311"/>
      <c r="J88" s="311"/>
      <c r="K88" s="311"/>
      <c r="L88" s="333"/>
      <c r="M88" s="311"/>
      <c r="N88" s="311"/>
      <c r="O88" s="311"/>
      <c r="P88" s="311"/>
      <c r="Q88" s="311"/>
      <c r="R88" s="311"/>
      <c r="S88" s="311"/>
      <c r="T88" s="311"/>
      <c r="U88" s="311"/>
      <c r="V88" s="311"/>
    </row>
    <row r="89" spans="1:47" s="182" customFormat="1" ht="12" hidden="1" customHeight="1" x14ac:dyDescent="0.2">
      <c r="A89" s="311"/>
      <c r="B89" s="333"/>
      <c r="C89" s="331" t="s">
        <v>1261</v>
      </c>
      <c r="D89" s="311"/>
      <c r="E89" s="311"/>
      <c r="F89" s="335" t="str">
        <f>F12</f>
        <v xml:space="preserve"> </v>
      </c>
      <c r="G89" s="311"/>
      <c r="H89" s="311"/>
      <c r="I89" s="181" t="s">
        <v>1262</v>
      </c>
      <c r="J89" s="382" t="str">
        <f>IF(J12="","",J12)</f>
        <v>28. 6. 2023</v>
      </c>
      <c r="K89" s="311"/>
      <c r="L89" s="333"/>
      <c r="M89" s="311"/>
      <c r="N89" s="311"/>
      <c r="O89" s="311"/>
      <c r="P89" s="311"/>
      <c r="Q89" s="311"/>
      <c r="R89" s="311"/>
      <c r="S89" s="311"/>
      <c r="T89" s="311"/>
      <c r="U89" s="311"/>
      <c r="V89" s="311"/>
    </row>
    <row r="90" spans="1:47" s="182" customFormat="1" ht="6.95" hidden="1" customHeight="1" x14ac:dyDescent="0.2">
      <c r="A90" s="311"/>
      <c r="B90" s="333"/>
      <c r="C90" s="311"/>
      <c r="D90" s="311"/>
      <c r="E90" s="311"/>
      <c r="F90" s="311"/>
      <c r="G90" s="311"/>
      <c r="H90" s="311"/>
      <c r="J90" s="311"/>
      <c r="K90" s="311"/>
      <c r="L90" s="333"/>
      <c r="M90" s="311"/>
      <c r="N90" s="311"/>
      <c r="O90" s="311"/>
      <c r="P90" s="311"/>
      <c r="Q90" s="311"/>
      <c r="R90" s="311"/>
      <c r="S90" s="311"/>
      <c r="T90" s="311"/>
      <c r="U90" s="311"/>
      <c r="V90" s="311"/>
    </row>
    <row r="91" spans="1:47" s="182" customFormat="1" ht="15.2" hidden="1" customHeight="1" x14ac:dyDescent="0.2">
      <c r="A91" s="311"/>
      <c r="B91" s="333"/>
      <c r="C91" s="331" t="s">
        <v>1263</v>
      </c>
      <c r="D91" s="311"/>
      <c r="E91" s="311"/>
      <c r="F91" s="335" t="str">
        <f>E15</f>
        <v xml:space="preserve"> </v>
      </c>
      <c r="G91" s="311"/>
      <c r="H91" s="311"/>
      <c r="I91" s="181" t="s">
        <v>14</v>
      </c>
      <c r="J91" s="388" t="str">
        <f>E21</f>
        <v xml:space="preserve"> </v>
      </c>
      <c r="K91" s="311"/>
      <c r="L91" s="333"/>
      <c r="M91" s="311"/>
      <c r="N91" s="311"/>
      <c r="O91" s="311"/>
      <c r="P91" s="311"/>
      <c r="Q91" s="311"/>
      <c r="R91" s="311"/>
      <c r="S91" s="311"/>
      <c r="T91" s="311"/>
      <c r="U91" s="311"/>
      <c r="V91" s="311"/>
    </row>
    <row r="92" spans="1:47" s="182" customFormat="1" ht="15.2" hidden="1" customHeight="1" x14ac:dyDescent="0.2">
      <c r="A92" s="311"/>
      <c r="B92" s="333"/>
      <c r="C92" s="331" t="s">
        <v>1826</v>
      </c>
      <c r="D92" s="311"/>
      <c r="E92" s="311"/>
      <c r="F92" s="335" t="str">
        <f>IF(E18="","",E18)</f>
        <v>Vyplň údaj</v>
      </c>
      <c r="G92" s="311"/>
      <c r="H92" s="311"/>
      <c r="I92" s="181" t="s">
        <v>1265</v>
      </c>
      <c r="J92" s="388" t="str">
        <f>E24</f>
        <v xml:space="preserve"> </v>
      </c>
      <c r="K92" s="311"/>
      <c r="L92" s="333"/>
      <c r="M92" s="311"/>
      <c r="N92" s="311"/>
      <c r="O92" s="311"/>
      <c r="P92" s="311"/>
      <c r="Q92" s="311"/>
      <c r="R92" s="311"/>
      <c r="S92" s="311"/>
      <c r="T92" s="311"/>
      <c r="U92" s="311"/>
      <c r="V92" s="311"/>
    </row>
    <row r="93" spans="1:47" s="182" customFormat="1" ht="10.35" hidden="1" customHeight="1" x14ac:dyDescent="0.2">
      <c r="A93" s="311"/>
      <c r="B93" s="333"/>
      <c r="C93" s="311"/>
      <c r="D93" s="311"/>
      <c r="E93" s="311"/>
      <c r="F93" s="311"/>
      <c r="G93" s="311"/>
      <c r="H93" s="311"/>
      <c r="J93" s="311"/>
      <c r="K93" s="311"/>
      <c r="L93" s="333"/>
      <c r="M93" s="311"/>
      <c r="N93" s="311"/>
      <c r="O93" s="311"/>
      <c r="P93" s="311"/>
      <c r="Q93" s="311"/>
      <c r="R93" s="311"/>
      <c r="S93" s="311"/>
      <c r="T93" s="311"/>
      <c r="U93" s="311"/>
      <c r="V93" s="311"/>
    </row>
    <row r="94" spans="1:47" s="182" customFormat="1" ht="29.25" hidden="1" customHeight="1" x14ac:dyDescent="0.2">
      <c r="A94" s="311"/>
      <c r="B94" s="333"/>
      <c r="C94" s="351" t="s">
        <v>1282</v>
      </c>
      <c r="D94" s="320"/>
      <c r="E94" s="320"/>
      <c r="F94" s="320"/>
      <c r="G94" s="320"/>
      <c r="H94" s="320"/>
      <c r="I94" s="186"/>
      <c r="J94" s="389" t="s">
        <v>1283</v>
      </c>
      <c r="K94" s="320"/>
      <c r="L94" s="333"/>
      <c r="M94" s="311"/>
      <c r="N94" s="311"/>
      <c r="O94" s="311"/>
      <c r="P94" s="311"/>
      <c r="Q94" s="311"/>
      <c r="R94" s="311"/>
      <c r="S94" s="311"/>
      <c r="T94" s="311"/>
      <c r="U94" s="311"/>
      <c r="V94" s="311"/>
    </row>
    <row r="95" spans="1:47" s="182" customFormat="1" ht="10.35" hidden="1" customHeight="1" x14ac:dyDescent="0.2">
      <c r="A95" s="311"/>
      <c r="B95" s="333"/>
      <c r="C95" s="311"/>
      <c r="D95" s="311"/>
      <c r="E95" s="311"/>
      <c r="F95" s="311"/>
      <c r="G95" s="311"/>
      <c r="H95" s="311"/>
      <c r="J95" s="311"/>
      <c r="K95" s="311"/>
      <c r="L95" s="333"/>
      <c r="M95" s="311"/>
      <c r="N95" s="311"/>
      <c r="O95" s="311"/>
      <c r="P95" s="311"/>
      <c r="Q95" s="311"/>
      <c r="R95" s="311"/>
      <c r="S95" s="311"/>
      <c r="T95" s="311"/>
      <c r="U95" s="311"/>
      <c r="V95" s="311"/>
    </row>
    <row r="96" spans="1:47" s="182" customFormat="1" ht="22.9" hidden="1" customHeight="1" x14ac:dyDescent="0.2">
      <c r="A96" s="311"/>
      <c r="B96" s="333"/>
      <c r="C96" s="352" t="s">
        <v>1284</v>
      </c>
      <c r="D96" s="311"/>
      <c r="E96" s="311"/>
      <c r="F96" s="311"/>
      <c r="G96" s="311"/>
      <c r="H96" s="311"/>
      <c r="J96" s="384">
        <f>J120</f>
        <v>0</v>
      </c>
      <c r="K96" s="311"/>
      <c r="L96" s="333"/>
      <c r="M96" s="311"/>
      <c r="N96" s="311"/>
      <c r="O96" s="311"/>
      <c r="P96" s="311"/>
      <c r="Q96" s="311"/>
      <c r="R96" s="311"/>
      <c r="S96" s="311"/>
      <c r="T96" s="311"/>
      <c r="U96" s="311"/>
      <c r="V96" s="311"/>
      <c r="AU96" s="179" t="s">
        <v>1285</v>
      </c>
    </row>
    <row r="97" spans="1:22" s="192" customFormat="1" ht="24.95" hidden="1" customHeight="1" x14ac:dyDescent="0.2">
      <c r="A97" s="353"/>
      <c r="B97" s="354"/>
      <c r="C97" s="353"/>
      <c r="D97" s="355" t="s">
        <v>1286</v>
      </c>
      <c r="E97" s="321"/>
      <c r="F97" s="321"/>
      <c r="G97" s="321"/>
      <c r="H97" s="321"/>
      <c r="I97" s="193"/>
      <c r="J97" s="390">
        <f>J121</f>
        <v>0</v>
      </c>
      <c r="K97" s="353"/>
      <c r="L97" s="354"/>
      <c r="M97" s="353"/>
      <c r="N97" s="353"/>
      <c r="O97" s="353"/>
      <c r="P97" s="353"/>
      <c r="Q97" s="353"/>
      <c r="R97" s="353"/>
      <c r="S97" s="353"/>
      <c r="T97" s="353"/>
      <c r="U97" s="353"/>
      <c r="V97" s="353"/>
    </row>
    <row r="98" spans="1:22" s="194" customFormat="1" ht="19.899999999999999" hidden="1" customHeight="1" x14ac:dyDescent="0.2">
      <c r="A98" s="356"/>
      <c r="B98" s="357"/>
      <c r="C98" s="356"/>
      <c r="D98" s="358" t="s">
        <v>1288</v>
      </c>
      <c r="E98" s="322"/>
      <c r="F98" s="322"/>
      <c r="G98" s="322"/>
      <c r="H98" s="322"/>
      <c r="I98" s="195"/>
      <c r="J98" s="391">
        <f>J122</f>
        <v>0</v>
      </c>
      <c r="K98" s="356"/>
      <c r="L98" s="357"/>
      <c r="M98" s="356"/>
      <c r="N98" s="356"/>
      <c r="O98" s="356"/>
      <c r="P98" s="356"/>
      <c r="Q98" s="356"/>
      <c r="R98" s="356"/>
      <c r="S98" s="356"/>
      <c r="T98" s="356"/>
      <c r="U98" s="356"/>
      <c r="V98" s="356"/>
    </row>
    <row r="99" spans="1:22" s="192" customFormat="1" ht="24.95" hidden="1" customHeight="1" x14ac:dyDescent="0.2">
      <c r="A99" s="353"/>
      <c r="B99" s="354"/>
      <c r="C99" s="353"/>
      <c r="D99" s="355" t="s">
        <v>1289</v>
      </c>
      <c r="E99" s="321"/>
      <c r="F99" s="321"/>
      <c r="G99" s="321"/>
      <c r="H99" s="321"/>
      <c r="I99" s="193"/>
      <c r="J99" s="390">
        <f>J126</f>
        <v>0</v>
      </c>
      <c r="K99" s="353"/>
      <c r="L99" s="354"/>
      <c r="M99" s="353"/>
      <c r="N99" s="353"/>
      <c r="O99" s="353"/>
      <c r="P99" s="353"/>
      <c r="Q99" s="353"/>
      <c r="R99" s="353"/>
      <c r="S99" s="353"/>
      <c r="T99" s="353"/>
      <c r="U99" s="353"/>
      <c r="V99" s="353"/>
    </row>
    <row r="100" spans="1:22" s="194" customFormat="1" ht="19.899999999999999" hidden="1" customHeight="1" x14ac:dyDescent="0.2">
      <c r="A100" s="356"/>
      <c r="B100" s="357"/>
      <c r="C100" s="356"/>
      <c r="D100" s="358" t="s">
        <v>1800</v>
      </c>
      <c r="E100" s="322"/>
      <c r="F100" s="322"/>
      <c r="G100" s="322"/>
      <c r="H100" s="322"/>
      <c r="I100" s="195"/>
      <c r="J100" s="391">
        <f>J127</f>
        <v>0</v>
      </c>
      <c r="K100" s="356"/>
      <c r="L100" s="357"/>
      <c r="M100" s="356"/>
      <c r="N100" s="356"/>
      <c r="O100" s="356"/>
      <c r="P100" s="356"/>
      <c r="Q100" s="356"/>
      <c r="R100" s="356"/>
      <c r="S100" s="356"/>
      <c r="T100" s="356"/>
      <c r="U100" s="356"/>
      <c r="V100" s="356"/>
    </row>
    <row r="101" spans="1:22" s="182" customFormat="1" ht="21.75" hidden="1" customHeight="1" x14ac:dyDescent="0.2">
      <c r="A101" s="311"/>
      <c r="B101" s="333"/>
      <c r="C101" s="311"/>
      <c r="D101" s="311"/>
      <c r="E101" s="311"/>
      <c r="F101" s="311"/>
      <c r="G101" s="311"/>
      <c r="H101" s="311"/>
      <c r="J101" s="311"/>
      <c r="K101" s="311"/>
      <c r="L101" s="333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</row>
    <row r="102" spans="1:22" s="182" customFormat="1" ht="6.95" hidden="1" customHeight="1" x14ac:dyDescent="0.2">
      <c r="A102" s="311"/>
      <c r="B102" s="349"/>
      <c r="C102" s="318"/>
      <c r="D102" s="318"/>
      <c r="E102" s="318"/>
      <c r="F102" s="318"/>
      <c r="G102" s="318"/>
      <c r="H102" s="318"/>
      <c r="I102" s="190"/>
      <c r="J102" s="318"/>
      <c r="K102" s="318"/>
      <c r="L102" s="333"/>
      <c r="M102" s="311"/>
      <c r="N102" s="311"/>
      <c r="O102" s="311"/>
      <c r="P102" s="311"/>
      <c r="Q102" s="311"/>
      <c r="R102" s="311"/>
      <c r="S102" s="311"/>
      <c r="T102" s="311"/>
      <c r="U102" s="311"/>
      <c r="V102" s="311"/>
    </row>
    <row r="103" spans="1:22" hidden="1" x14ac:dyDescent="0.2"/>
    <row r="104" spans="1:22" hidden="1" x14ac:dyDescent="0.2"/>
    <row r="105" spans="1:22" hidden="1" x14ac:dyDescent="0.2"/>
    <row r="106" spans="1:22" s="182" customFormat="1" ht="6.95" customHeight="1" x14ac:dyDescent="0.2">
      <c r="A106" s="311"/>
      <c r="B106" s="350"/>
      <c r="C106" s="319"/>
      <c r="D106" s="319"/>
      <c r="E106" s="319"/>
      <c r="F106" s="319"/>
      <c r="G106" s="319"/>
      <c r="H106" s="319"/>
      <c r="I106" s="191"/>
      <c r="J106" s="319"/>
      <c r="K106" s="319"/>
      <c r="L106" s="333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</row>
    <row r="107" spans="1:22" s="182" customFormat="1" ht="24.95" customHeight="1" x14ac:dyDescent="0.2">
      <c r="A107" s="311"/>
      <c r="B107" s="333"/>
      <c r="C107" s="330" t="s">
        <v>1293</v>
      </c>
      <c r="D107" s="311"/>
      <c r="E107" s="311"/>
      <c r="F107" s="311"/>
      <c r="G107" s="311"/>
      <c r="H107" s="311"/>
      <c r="J107" s="311"/>
      <c r="K107" s="311"/>
      <c r="L107" s="333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</row>
    <row r="108" spans="1:22" s="182" customFormat="1" ht="6.95" customHeight="1" x14ac:dyDescent="0.2">
      <c r="A108" s="311"/>
      <c r="B108" s="333"/>
      <c r="C108" s="311"/>
      <c r="D108" s="311"/>
      <c r="E108" s="311"/>
      <c r="F108" s="311"/>
      <c r="G108" s="311"/>
      <c r="H108" s="311"/>
      <c r="J108" s="311"/>
      <c r="K108" s="311"/>
      <c r="L108" s="333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</row>
    <row r="109" spans="1:22" s="182" customFormat="1" ht="12" customHeight="1" x14ac:dyDescent="0.2">
      <c r="A109" s="311"/>
      <c r="B109" s="333"/>
      <c r="C109" s="331" t="s">
        <v>16</v>
      </c>
      <c r="D109" s="311"/>
      <c r="E109" s="311"/>
      <c r="F109" s="311"/>
      <c r="G109" s="311"/>
      <c r="H109" s="311"/>
      <c r="J109" s="311"/>
      <c r="K109" s="311"/>
      <c r="L109" s="333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</row>
    <row r="110" spans="1:22" s="182" customFormat="1" ht="16.5" customHeight="1" x14ac:dyDescent="0.2">
      <c r="A110" s="311"/>
      <c r="B110" s="333"/>
      <c r="C110" s="311"/>
      <c r="D110" s="311"/>
      <c r="E110" s="440" t="str">
        <f>E7</f>
        <v>Čechtická, Praha - Karel</v>
      </c>
      <c r="F110" s="441"/>
      <c r="G110" s="441"/>
      <c r="H110" s="441"/>
      <c r="J110" s="311"/>
      <c r="K110" s="311"/>
      <c r="L110" s="333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</row>
    <row r="111" spans="1:22" s="182" customFormat="1" ht="12" customHeight="1" x14ac:dyDescent="0.2">
      <c r="A111" s="311"/>
      <c r="B111" s="333"/>
      <c r="C111" s="331" t="s">
        <v>1256</v>
      </c>
      <c r="D111" s="311"/>
      <c r="E111" s="311"/>
      <c r="F111" s="311"/>
      <c r="G111" s="311"/>
      <c r="H111" s="311"/>
      <c r="J111" s="311"/>
      <c r="K111" s="311"/>
      <c r="L111" s="333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/>
    </row>
    <row r="112" spans="1:22" s="182" customFormat="1" ht="16.5" customHeight="1" x14ac:dyDescent="0.2">
      <c r="A112" s="311"/>
      <c r="B112" s="333"/>
      <c r="C112" s="311"/>
      <c r="D112" s="311"/>
      <c r="E112" s="442" t="str">
        <f>E9</f>
        <v>08 - VZT</v>
      </c>
      <c r="F112" s="443"/>
      <c r="G112" s="443"/>
      <c r="H112" s="443"/>
      <c r="J112" s="311"/>
      <c r="K112" s="311"/>
      <c r="L112" s="333"/>
      <c r="M112" s="311"/>
      <c r="N112" s="311"/>
      <c r="O112" s="311"/>
      <c r="P112" s="311"/>
      <c r="Q112" s="311"/>
      <c r="R112" s="311"/>
      <c r="S112" s="311"/>
      <c r="T112" s="311"/>
      <c r="U112" s="311"/>
      <c r="V112" s="311"/>
    </row>
    <row r="113" spans="1:65" s="182" customFormat="1" ht="6.95" customHeight="1" x14ac:dyDescent="0.2">
      <c r="A113" s="311"/>
      <c r="B113" s="333"/>
      <c r="C113" s="311"/>
      <c r="D113" s="311"/>
      <c r="E113" s="311"/>
      <c r="F113" s="311"/>
      <c r="G113" s="311"/>
      <c r="H113" s="311"/>
      <c r="J113" s="311"/>
      <c r="K113" s="311"/>
      <c r="L113" s="333"/>
      <c r="M113" s="311"/>
      <c r="N113" s="311"/>
      <c r="O113" s="311"/>
      <c r="P113" s="311"/>
      <c r="Q113" s="311"/>
      <c r="R113" s="311"/>
      <c r="S113" s="311"/>
      <c r="T113" s="311"/>
      <c r="U113" s="311"/>
      <c r="V113" s="311"/>
    </row>
    <row r="114" spans="1:65" s="182" customFormat="1" ht="12" customHeight="1" x14ac:dyDescent="0.2">
      <c r="A114" s="311"/>
      <c r="B114" s="333"/>
      <c r="C114" s="331" t="s">
        <v>1261</v>
      </c>
      <c r="D114" s="311"/>
      <c r="E114" s="311"/>
      <c r="F114" s="335" t="str">
        <f>F12</f>
        <v xml:space="preserve"> </v>
      </c>
      <c r="G114" s="311"/>
      <c r="H114" s="311"/>
      <c r="I114" s="181" t="s">
        <v>1262</v>
      </c>
      <c r="J114" s="423" t="str">
        <f>IF(J12="","",J12)</f>
        <v>28. 6. 2023</v>
      </c>
      <c r="K114" s="311"/>
      <c r="L114" s="333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</row>
    <row r="115" spans="1:65" s="182" customFormat="1" ht="6.95" customHeight="1" x14ac:dyDescent="0.2">
      <c r="A115" s="311"/>
      <c r="B115" s="333"/>
      <c r="C115" s="311"/>
      <c r="D115" s="311"/>
      <c r="E115" s="311"/>
      <c r="F115" s="311"/>
      <c r="G115" s="311"/>
      <c r="H115" s="311"/>
      <c r="J115" s="311"/>
      <c r="K115" s="311"/>
      <c r="L115" s="333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</row>
    <row r="116" spans="1:65" s="182" customFormat="1" ht="15.2" customHeight="1" x14ac:dyDescent="0.2">
      <c r="A116" s="311"/>
      <c r="B116" s="333"/>
      <c r="C116" s="331" t="s">
        <v>1263</v>
      </c>
      <c r="D116" s="311"/>
      <c r="E116" s="311"/>
      <c r="F116" s="335" t="str">
        <f>E15</f>
        <v xml:space="preserve"> </v>
      </c>
      <c r="G116" s="311"/>
      <c r="H116" s="311"/>
      <c r="I116" s="181" t="s">
        <v>14</v>
      </c>
      <c r="J116" s="388" t="str">
        <f>E21</f>
        <v xml:space="preserve"> </v>
      </c>
      <c r="K116" s="311"/>
      <c r="L116" s="333"/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</row>
    <row r="117" spans="1:65" s="182" customFormat="1" ht="15.2" customHeight="1" x14ac:dyDescent="0.2">
      <c r="A117" s="311"/>
      <c r="B117" s="333"/>
      <c r="C117" s="331" t="s">
        <v>1826</v>
      </c>
      <c r="D117" s="311"/>
      <c r="E117" s="311"/>
      <c r="F117" s="422" t="str">
        <f>IF(E18="","",E18)</f>
        <v>Vyplň údaj</v>
      </c>
      <c r="G117" s="311"/>
      <c r="H117" s="311"/>
      <c r="I117" s="181" t="s">
        <v>1265</v>
      </c>
      <c r="J117" s="388" t="str">
        <f>E24</f>
        <v xml:space="preserve"> </v>
      </c>
      <c r="K117" s="311"/>
      <c r="L117" s="333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</row>
    <row r="118" spans="1:65" s="182" customFormat="1" ht="10.35" customHeight="1" x14ac:dyDescent="0.2">
      <c r="A118" s="311"/>
      <c r="B118" s="333"/>
      <c r="C118" s="311"/>
      <c r="D118" s="311"/>
      <c r="E118" s="311"/>
      <c r="F118" s="311"/>
      <c r="G118" s="311"/>
      <c r="H118" s="311"/>
      <c r="J118" s="311"/>
      <c r="K118" s="311"/>
      <c r="L118" s="333"/>
      <c r="M118" s="311"/>
      <c r="N118" s="311"/>
      <c r="O118" s="311"/>
      <c r="P118" s="311"/>
      <c r="Q118" s="311"/>
      <c r="R118" s="311"/>
      <c r="S118" s="311"/>
      <c r="T118" s="311"/>
      <c r="U118" s="311"/>
      <c r="V118" s="311"/>
    </row>
    <row r="119" spans="1:65" s="72" customFormat="1" ht="29.25" customHeight="1" x14ac:dyDescent="0.2">
      <c r="A119" s="359"/>
      <c r="B119" s="360"/>
      <c r="C119" s="361" t="s">
        <v>1294</v>
      </c>
      <c r="D119" s="323" t="s">
        <v>1295</v>
      </c>
      <c r="E119" s="323" t="s">
        <v>1296</v>
      </c>
      <c r="F119" s="323" t="s">
        <v>893</v>
      </c>
      <c r="G119" s="323" t="s">
        <v>76</v>
      </c>
      <c r="H119" s="323" t="s">
        <v>77</v>
      </c>
      <c r="I119" s="196" t="s">
        <v>1297</v>
      </c>
      <c r="J119" s="392" t="s">
        <v>1283</v>
      </c>
      <c r="K119" s="393" t="s">
        <v>1298</v>
      </c>
      <c r="L119" s="360"/>
      <c r="M119" s="394" t="s">
        <v>1259</v>
      </c>
      <c r="N119" s="395" t="s">
        <v>81</v>
      </c>
      <c r="O119" s="395" t="s">
        <v>1299</v>
      </c>
      <c r="P119" s="395" t="s">
        <v>1300</v>
      </c>
      <c r="Q119" s="395" t="s">
        <v>1301</v>
      </c>
      <c r="R119" s="395" t="s">
        <v>1302</v>
      </c>
      <c r="S119" s="395" t="s">
        <v>1303</v>
      </c>
      <c r="T119" s="395" t="s">
        <v>1304</v>
      </c>
      <c r="U119" s="396" t="s">
        <v>92</v>
      </c>
      <c r="V119" s="359"/>
    </row>
    <row r="120" spans="1:65" s="182" customFormat="1" ht="22.9" customHeight="1" x14ac:dyDescent="0.25">
      <c r="A120" s="311"/>
      <c r="B120" s="333"/>
      <c r="C120" s="362" t="s">
        <v>1305</v>
      </c>
      <c r="D120" s="311"/>
      <c r="E120" s="311"/>
      <c r="F120" s="311"/>
      <c r="G120" s="311"/>
      <c r="H120" s="311"/>
      <c r="J120" s="397">
        <f>BK120</f>
        <v>0</v>
      </c>
      <c r="K120" s="311"/>
      <c r="L120" s="333"/>
      <c r="M120" s="398"/>
      <c r="N120" s="314"/>
      <c r="O120" s="314"/>
      <c r="P120" s="399">
        <f>P121+P126</f>
        <v>0</v>
      </c>
      <c r="Q120" s="314"/>
      <c r="R120" s="399">
        <f>R121+R126</f>
        <v>0.63078000000000012</v>
      </c>
      <c r="S120" s="314"/>
      <c r="T120" s="399">
        <f>T121+T126</f>
        <v>2.2800000000000002</v>
      </c>
      <c r="U120" s="400"/>
      <c r="V120" s="311"/>
      <c r="AT120" s="179" t="s">
        <v>895</v>
      </c>
      <c r="AU120" s="179" t="s">
        <v>1285</v>
      </c>
      <c r="BK120" s="197">
        <f>BK121+BK126</f>
        <v>0</v>
      </c>
    </row>
    <row r="121" spans="1:65" s="198" customFormat="1" ht="25.9" customHeight="1" x14ac:dyDescent="0.2">
      <c r="A121" s="324"/>
      <c r="B121" s="363"/>
      <c r="C121" s="324"/>
      <c r="D121" s="364" t="s">
        <v>895</v>
      </c>
      <c r="E121" s="365" t="s">
        <v>17</v>
      </c>
      <c r="F121" s="365" t="s">
        <v>896</v>
      </c>
      <c r="G121" s="324"/>
      <c r="H121" s="324"/>
      <c r="I121" s="208"/>
      <c r="J121" s="401">
        <f>BK121</f>
        <v>0</v>
      </c>
      <c r="K121" s="324"/>
      <c r="L121" s="363"/>
      <c r="M121" s="402"/>
      <c r="N121" s="324"/>
      <c r="O121" s="324"/>
      <c r="P121" s="403">
        <f>P122</f>
        <v>0</v>
      </c>
      <c r="Q121" s="324"/>
      <c r="R121" s="403">
        <f>R122</f>
        <v>0</v>
      </c>
      <c r="S121" s="324"/>
      <c r="T121" s="403">
        <f>T122</f>
        <v>2.2800000000000002</v>
      </c>
      <c r="U121" s="404"/>
      <c r="V121" s="324"/>
      <c r="AR121" s="199" t="s">
        <v>1245</v>
      </c>
      <c r="AT121" s="200" t="s">
        <v>895</v>
      </c>
      <c r="AU121" s="200" t="s">
        <v>1306</v>
      </c>
      <c r="AY121" s="199" t="s">
        <v>1307</v>
      </c>
      <c r="BK121" s="201">
        <f>BK122</f>
        <v>0</v>
      </c>
    </row>
    <row r="122" spans="1:65" s="198" customFormat="1" ht="22.9" customHeight="1" x14ac:dyDescent="0.2">
      <c r="A122" s="324"/>
      <c r="B122" s="363"/>
      <c r="C122" s="324"/>
      <c r="D122" s="364" t="s">
        <v>895</v>
      </c>
      <c r="E122" s="366" t="s">
        <v>43</v>
      </c>
      <c r="F122" s="366" t="s">
        <v>903</v>
      </c>
      <c r="G122" s="324"/>
      <c r="H122" s="324"/>
      <c r="I122" s="208"/>
      <c r="J122" s="405">
        <f>BK122</f>
        <v>0</v>
      </c>
      <c r="K122" s="324"/>
      <c r="L122" s="363"/>
      <c r="M122" s="402"/>
      <c r="N122" s="324"/>
      <c r="O122" s="324"/>
      <c r="P122" s="403">
        <f>SUM(P123:P125)</f>
        <v>0</v>
      </c>
      <c r="Q122" s="324"/>
      <c r="R122" s="403">
        <f>SUM(R123:R125)</f>
        <v>0</v>
      </c>
      <c r="S122" s="324"/>
      <c r="T122" s="403">
        <f>SUM(T123:T125)</f>
        <v>2.2800000000000002</v>
      </c>
      <c r="U122" s="404"/>
      <c r="V122" s="324"/>
      <c r="AR122" s="199" t="s">
        <v>1245</v>
      </c>
      <c r="AT122" s="200" t="s">
        <v>895</v>
      </c>
      <c r="AU122" s="200" t="s">
        <v>1245</v>
      </c>
      <c r="AY122" s="199" t="s">
        <v>1307</v>
      </c>
      <c r="BK122" s="201">
        <f>SUM(BK123:BK125)</f>
        <v>0</v>
      </c>
    </row>
    <row r="123" spans="1:65" s="182" customFormat="1" ht="24.2" customHeight="1" x14ac:dyDescent="0.2">
      <c r="A123" s="311"/>
      <c r="B123" s="333"/>
      <c r="C123" s="367" t="s">
        <v>1801</v>
      </c>
      <c r="D123" s="367" t="s">
        <v>898</v>
      </c>
      <c r="E123" s="368" t="s">
        <v>1222</v>
      </c>
      <c r="F123" s="369" t="s">
        <v>1223</v>
      </c>
      <c r="G123" s="370" t="s">
        <v>292</v>
      </c>
      <c r="H123" s="326">
        <v>10</v>
      </c>
      <c r="I123" s="209"/>
      <c r="J123" s="406">
        <f>ROUND(I123*H123,2)</f>
        <v>0</v>
      </c>
      <c r="K123" s="407"/>
      <c r="L123" s="333"/>
      <c r="M123" s="408" t="s">
        <v>1259</v>
      </c>
      <c r="N123" s="409" t="s">
        <v>1271</v>
      </c>
      <c r="O123" s="311"/>
      <c r="P123" s="410">
        <f>O123*H123</f>
        <v>0</v>
      </c>
      <c r="Q123" s="410">
        <v>0</v>
      </c>
      <c r="R123" s="410">
        <f>Q123*H123</f>
        <v>0</v>
      </c>
      <c r="S123" s="410">
        <v>0.22800000000000001</v>
      </c>
      <c r="T123" s="410">
        <f>S123*H123</f>
        <v>2.2800000000000002</v>
      </c>
      <c r="U123" s="411" t="s">
        <v>1259</v>
      </c>
      <c r="V123" s="311"/>
      <c r="AR123" s="202" t="s">
        <v>1231</v>
      </c>
      <c r="AT123" s="202" t="s">
        <v>898</v>
      </c>
      <c r="AU123" s="202" t="s">
        <v>1226</v>
      </c>
      <c r="AY123" s="179" t="s">
        <v>1307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9" t="s">
        <v>1245</v>
      </c>
      <c r="BK123" s="203">
        <f>ROUND(I123*H123,2)</f>
        <v>0</v>
      </c>
      <c r="BL123" s="179" t="s">
        <v>1231</v>
      </c>
      <c r="BM123" s="202" t="s">
        <v>1802</v>
      </c>
    </row>
    <row r="124" spans="1:65" s="182" customFormat="1" ht="29.25" x14ac:dyDescent="0.2">
      <c r="A124" s="311"/>
      <c r="B124" s="333"/>
      <c r="C124" s="311"/>
      <c r="D124" s="371" t="s">
        <v>1310</v>
      </c>
      <c r="E124" s="311"/>
      <c r="F124" s="372" t="s">
        <v>1803</v>
      </c>
      <c r="G124" s="311"/>
      <c r="H124" s="311"/>
      <c r="I124" s="210"/>
      <c r="J124" s="311"/>
      <c r="K124" s="311"/>
      <c r="L124" s="333"/>
      <c r="M124" s="412"/>
      <c r="N124" s="311"/>
      <c r="O124" s="311"/>
      <c r="P124" s="311"/>
      <c r="Q124" s="311"/>
      <c r="R124" s="311"/>
      <c r="S124" s="311"/>
      <c r="T124" s="311"/>
      <c r="U124" s="413"/>
      <c r="V124" s="311"/>
      <c r="AT124" s="179" t="s">
        <v>1310</v>
      </c>
      <c r="AU124" s="179" t="s">
        <v>1226</v>
      </c>
    </row>
    <row r="125" spans="1:65" s="182" customFormat="1" x14ac:dyDescent="0.2">
      <c r="A125" s="311"/>
      <c r="B125" s="333"/>
      <c r="C125" s="311"/>
      <c r="D125" s="373" t="s">
        <v>1312</v>
      </c>
      <c r="E125" s="311"/>
      <c r="F125" s="374" t="s">
        <v>1804</v>
      </c>
      <c r="G125" s="311"/>
      <c r="H125" s="311"/>
      <c r="I125" s="210"/>
      <c r="J125" s="311"/>
      <c r="K125" s="311"/>
      <c r="L125" s="333"/>
      <c r="M125" s="412"/>
      <c r="N125" s="311"/>
      <c r="O125" s="311"/>
      <c r="P125" s="311"/>
      <c r="Q125" s="311"/>
      <c r="R125" s="311"/>
      <c r="S125" s="311"/>
      <c r="T125" s="311"/>
      <c r="U125" s="413"/>
      <c r="V125" s="311"/>
      <c r="AT125" s="179" t="s">
        <v>1312</v>
      </c>
      <c r="AU125" s="179" t="s">
        <v>1226</v>
      </c>
    </row>
    <row r="126" spans="1:65" s="198" customFormat="1" ht="25.9" customHeight="1" x14ac:dyDescent="0.2">
      <c r="A126" s="324"/>
      <c r="B126" s="363"/>
      <c r="C126" s="324"/>
      <c r="D126" s="364" t="s">
        <v>895</v>
      </c>
      <c r="E126" s="365" t="s">
        <v>18</v>
      </c>
      <c r="F126" s="365" t="s">
        <v>904</v>
      </c>
      <c r="G126" s="324"/>
      <c r="H126" s="324"/>
      <c r="I126" s="208"/>
      <c r="J126" s="401">
        <f>BK126</f>
        <v>0</v>
      </c>
      <c r="K126" s="324"/>
      <c r="L126" s="363"/>
      <c r="M126" s="402"/>
      <c r="N126" s="324"/>
      <c r="O126" s="324"/>
      <c r="P126" s="403">
        <f>P127</f>
        <v>0</v>
      </c>
      <c r="Q126" s="324"/>
      <c r="R126" s="403">
        <f>R127</f>
        <v>0.63078000000000012</v>
      </c>
      <c r="S126" s="324"/>
      <c r="T126" s="403">
        <f>T127</f>
        <v>0</v>
      </c>
      <c r="U126" s="404"/>
      <c r="V126" s="324"/>
      <c r="AR126" s="199" t="s">
        <v>1226</v>
      </c>
      <c r="AT126" s="200" t="s">
        <v>895</v>
      </c>
      <c r="AU126" s="200" t="s">
        <v>1306</v>
      </c>
      <c r="AY126" s="199" t="s">
        <v>1307</v>
      </c>
      <c r="BK126" s="201">
        <f>BK127</f>
        <v>0</v>
      </c>
    </row>
    <row r="127" spans="1:65" s="198" customFormat="1" ht="22.9" customHeight="1" x14ac:dyDescent="0.2">
      <c r="A127" s="324"/>
      <c r="B127" s="363"/>
      <c r="C127" s="324"/>
      <c r="D127" s="364" t="s">
        <v>895</v>
      </c>
      <c r="E127" s="366" t="s">
        <v>1224</v>
      </c>
      <c r="F127" s="366" t="s">
        <v>1225</v>
      </c>
      <c r="G127" s="324"/>
      <c r="H127" s="324"/>
      <c r="I127" s="208"/>
      <c r="J127" s="405">
        <f>BK127</f>
        <v>0</v>
      </c>
      <c r="K127" s="324"/>
      <c r="L127" s="363"/>
      <c r="M127" s="402"/>
      <c r="N127" s="324"/>
      <c r="O127" s="324"/>
      <c r="P127" s="403">
        <f>SUM(P128:P153)</f>
        <v>0</v>
      </c>
      <c r="Q127" s="324"/>
      <c r="R127" s="403">
        <f>SUM(R128:R153)</f>
        <v>0.63078000000000012</v>
      </c>
      <c r="S127" s="324"/>
      <c r="T127" s="403">
        <f>SUM(T128:T153)</f>
        <v>0</v>
      </c>
      <c r="U127" s="404"/>
      <c r="V127" s="324"/>
      <c r="AR127" s="199" t="s">
        <v>1226</v>
      </c>
      <c r="AT127" s="200" t="s">
        <v>895</v>
      </c>
      <c r="AU127" s="200" t="s">
        <v>1245</v>
      </c>
      <c r="AY127" s="199" t="s">
        <v>1307</v>
      </c>
      <c r="BK127" s="201">
        <f>SUM(BK128:BK153)</f>
        <v>0</v>
      </c>
    </row>
    <row r="128" spans="1:65" s="182" customFormat="1" ht="24.2" customHeight="1" x14ac:dyDescent="0.2">
      <c r="A128" s="311"/>
      <c r="B128" s="333"/>
      <c r="C128" s="367" t="s">
        <v>1383</v>
      </c>
      <c r="D128" s="367" t="s">
        <v>898</v>
      </c>
      <c r="E128" s="368" t="s">
        <v>1226</v>
      </c>
      <c r="F128" s="369" t="s">
        <v>1227</v>
      </c>
      <c r="G128" s="370" t="s">
        <v>1259</v>
      </c>
      <c r="H128" s="326">
        <v>5</v>
      </c>
      <c r="I128" s="209"/>
      <c r="J128" s="406">
        <f>ROUND(I128*H128,2)</f>
        <v>0</v>
      </c>
      <c r="K128" s="407"/>
      <c r="L128" s="333"/>
      <c r="M128" s="408" t="s">
        <v>1259</v>
      </c>
      <c r="N128" s="409" t="s">
        <v>1271</v>
      </c>
      <c r="O128" s="311"/>
      <c r="P128" s="410">
        <f>O128*H128</f>
        <v>0</v>
      </c>
      <c r="Q128" s="410">
        <v>0</v>
      </c>
      <c r="R128" s="410">
        <f>Q128*H128</f>
        <v>0</v>
      </c>
      <c r="S128" s="410">
        <v>0</v>
      </c>
      <c r="T128" s="410">
        <f>S128*H128</f>
        <v>0</v>
      </c>
      <c r="U128" s="411" t="s">
        <v>1259</v>
      </c>
      <c r="V128" s="311"/>
      <c r="AR128" s="202" t="s">
        <v>1331</v>
      </c>
      <c r="AT128" s="202" t="s">
        <v>898</v>
      </c>
      <c r="AU128" s="202" t="s">
        <v>1226</v>
      </c>
      <c r="AY128" s="179" t="s">
        <v>1307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9" t="s">
        <v>1245</v>
      </c>
      <c r="BK128" s="203">
        <f>ROUND(I128*H128,2)</f>
        <v>0</v>
      </c>
      <c r="BL128" s="179" t="s">
        <v>1331</v>
      </c>
      <c r="BM128" s="202" t="s">
        <v>1805</v>
      </c>
    </row>
    <row r="129" spans="1:65" s="182" customFormat="1" x14ac:dyDescent="0.2">
      <c r="A129" s="311"/>
      <c r="B129" s="333"/>
      <c r="C129" s="311"/>
      <c r="D129" s="371" t="s">
        <v>1310</v>
      </c>
      <c r="E129" s="311"/>
      <c r="F129" s="372" t="s">
        <v>1227</v>
      </c>
      <c r="G129" s="311"/>
      <c r="H129" s="311"/>
      <c r="I129" s="210"/>
      <c r="J129" s="311"/>
      <c r="K129" s="311"/>
      <c r="L129" s="333"/>
      <c r="M129" s="412"/>
      <c r="N129" s="311"/>
      <c r="O129" s="311"/>
      <c r="P129" s="311"/>
      <c r="Q129" s="311"/>
      <c r="R129" s="311"/>
      <c r="S129" s="311"/>
      <c r="T129" s="311"/>
      <c r="U129" s="413"/>
      <c r="V129" s="311"/>
      <c r="AT129" s="179" t="s">
        <v>1310</v>
      </c>
      <c r="AU129" s="179" t="s">
        <v>1226</v>
      </c>
    </row>
    <row r="130" spans="1:65" s="182" customFormat="1" ht="24.2" customHeight="1" x14ac:dyDescent="0.2">
      <c r="A130" s="311"/>
      <c r="B130" s="333"/>
      <c r="C130" s="375" t="s">
        <v>43</v>
      </c>
      <c r="D130" s="375" t="s">
        <v>985</v>
      </c>
      <c r="E130" s="376" t="s">
        <v>39</v>
      </c>
      <c r="F130" s="377" t="s">
        <v>1228</v>
      </c>
      <c r="G130" s="378" t="s">
        <v>1259</v>
      </c>
      <c r="H130" s="327">
        <v>5</v>
      </c>
      <c r="I130" s="211"/>
      <c r="J130" s="414">
        <f>ROUND(I130*H130,2)</f>
        <v>0</v>
      </c>
      <c r="K130" s="415"/>
      <c r="L130" s="416"/>
      <c r="M130" s="417" t="s">
        <v>1259</v>
      </c>
      <c r="N130" s="418" t="s">
        <v>1271</v>
      </c>
      <c r="O130" s="311"/>
      <c r="P130" s="410">
        <f>O130*H130</f>
        <v>0</v>
      </c>
      <c r="Q130" s="410">
        <v>0</v>
      </c>
      <c r="R130" s="410">
        <f>Q130*H130</f>
        <v>0</v>
      </c>
      <c r="S130" s="410">
        <v>0</v>
      </c>
      <c r="T130" s="410">
        <f>S130*H130</f>
        <v>0</v>
      </c>
      <c r="U130" s="411" t="s">
        <v>1259</v>
      </c>
      <c r="V130" s="311"/>
      <c r="AR130" s="202" t="s">
        <v>1425</v>
      </c>
      <c r="AT130" s="202" t="s">
        <v>985</v>
      </c>
      <c r="AU130" s="202" t="s">
        <v>1226</v>
      </c>
      <c r="AY130" s="179" t="s">
        <v>1307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9" t="s">
        <v>1245</v>
      </c>
      <c r="BK130" s="203">
        <f>ROUND(I130*H130,2)</f>
        <v>0</v>
      </c>
      <c r="BL130" s="179" t="s">
        <v>1331</v>
      </c>
      <c r="BM130" s="202" t="s">
        <v>1806</v>
      </c>
    </row>
    <row r="131" spans="1:65" s="182" customFormat="1" ht="19.5" x14ac:dyDescent="0.2">
      <c r="A131" s="311"/>
      <c r="B131" s="333"/>
      <c r="C131" s="311"/>
      <c r="D131" s="371" t="s">
        <v>1310</v>
      </c>
      <c r="E131" s="311"/>
      <c r="F131" s="372" t="s">
        <v>1228</v>
      </c>
      <c r="G131" s="311"/>
      <c r="H131" s="311"/>
      <c r="I131" s="210"/>
      <c r="J131" s="311"/>
      <c r="K131" s="311"/>
      <c r="L131" s="333"/>
      <c r="M131" s="412"/>
      <c r="N131" s="311"/>
      <c r="O131" s="311"/>
      <c r="P131" s="311"/>
      <c r="Q131" s="311"/>
      <c r="R131" s="311"/>
      <c r="S131" s="311"/>
      <c r="T131" s="311"/>
      <c r="U131" s="413"/>
      <c r="V131" s="311"/>
      <c r="AT131" s="179" t="s">
        <v>1310</v>
      </c>
      <c r="AU131" s="179" t="s">
        <v>1226</v>
      </c>
    </row>
    <row r="132" spans="1:65" s="182" customFormat="1" ht="24.2" customHeight="1" x14ac:dyDescent="0.2">
      <c r="A132" s="311"/>
      <c r="B132" s="333"/>
      <c r="C132" s="375" t="s">
        <v>1350</v>
      </c>
      <c r="D132" s="375" t="s">
        <v>985</v>
      </c>
      <c r="E132" s="376" t="s">
        <v>1229</v>
      </c>
      <c r="F132" s="377" t="s">
        <v>1230</v>
      </c>
      <c r="G132" s="378" t="s">
        <v>292</v>
      </c>
      <c r="H132" s="327">
        <v>2</v>
      </c>
      <c r="I132" s="211"/>
      <c r="J132" s="414">
        <f>ROUND(I132*H132,2)</f>
        <v>0</v>
      </c>
      <c r="K132" s="415"/>
      <c r="L132" s="416"/>
      <c r="M132" s="417" t="s">
        <v>1259</v>
      </c>
      <c r="N132" s="418" t="s">
        <v>1271</v>
      </c>
      <c r="O132" s="311"/>
      <c r="P132" s="410">
        <f>O132*H132</f>
        <v>0</v>
      </c>
      <c r="Q132" s="410">
        <v>2E-3</v>
      </c>
      <c r="R132" s="410">
        <f>Q132*H132</f>
        <v>4.0000000000000001E-3</v>
      </c>
      <c r="S132" s="410">
        <v>0</v>
      </c>
      <c r="T132" s="410">
        <f>S132*H132</f>
        <v>0</v>
      </c>
      <c r="U132" s="411" t="s">
        <v>1259</v>
      </c>
      <c r="V132" s="311"/>
      <c r="AR132" s="202" t="s">
        <v>1425</v>
      </c>
      <c r="AT132" s="202" t="s">
        <v>985</v>
      </c>
      <c r="AU132" s="202" t="s">
        <v>1226</v>
      </c>
      <c r="AY132" s="179" t="s">
        <v>1307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9" t="s">
        <v>1245</v>
      </c>
      <c r="BK132" s="203">
        <f>ROUND(I132*H132,2)</f>
        <v>0</v>
      </c>
      <c r="BL132" s="179" t="s">
        <v>1331</v>
      </c>
      <c r="BM132" s="202" t="s">
        <v>1807</v>
      </c>
    </row>
    <row r="133" spans="1:65" s="182" customFormat="1" ht="19.5" x14ac:dyDescent="0.2">
      <c r="A133" s="311"/>
      <c r="B133" s="333"/>
      <c r="C133" s="311"/>
      <c r="D133" s="371" t="s">
        <v>1310</v>
      </c>
      <c r="E133" s="311"/>
      <c r="F133" s="372" t="s">
        <v>1230</v>
      </c>
      <c r="G133" s="311"/>
      <c r="H133" s="311"/>
      <c r="I133" s="210"/>
      <c r="J133" s="311"/>
      <c r="K133" s="311"/>
      <c r="L133" s="333"/>
      <c r="M133" s="412"/>
      <c r="N133" s="311"/>
      <c r="O133" s="311"/>
      <c r="P133" s="311"/>
      <c r="Q133" s="311"/>
      <c r="R133" s="311"/>
      <c r="S133" s="311"/>
      <c r="T133" s="311"/>
      <c r="U133" s="413"/>
      <c r="V133" s="311"/>
      <c r="AT133" s="179" t="s">
        <v>1310</v>
      </c>
      <c r="AU133" s="179" t="s">
        <v>1226</v>
      </c>
    </row>
    <row r="134" spans="1:65" s="182" customFormat="1" ht="33" customHeight="1" x14ac:dyDescent="0.2">
      <c r="A134" s="311"/>
      <c r="B134" s="333"/>
      <c r="C134" s="367" t="s">
        <v>650</v>
      </c>
      <c r="D134" s="367" t="s">
        <v>898</v>
      </c>
      <c r="E134" s="368" t="s">
        <v>1231</v>
      </c>
      <c r="F134" s="369" t="s">
        <v>1232</v>
      </c>
      <c r="G134" s="370" t="s">
        <v>1259</v>
      </c>
      <c r="H134" s="326">
        <v>5</v>
      </c>
      <c r="I134" s="209"/>
      <c r="J134" s="406">
        <f>ROUND(I134*H134,2)</f>
        <v>0</v>
      </c>
      <c r="K134" s="407"/>
      <c r="L134" s="333"/>
      <c r="M134" s="408" t="s">
        <v>1259</v>
      </c>
      <c r="N134" s="409" t="s">
        <v>1271</v>
      </c>
      <c r="O134" s="311"/>
      <c r="P134" s="410">
        <f>O134*H134</f>
        <v>0</v>
      </c>
      <c r="Q134" s="410">
        <v>0</v>
      </c>
      <c r="R134" s="410">
        <f>Q134*H134</f>
        <v>0</v>
      </c>
      <c r="S134" s="410">
        <v>0</v>
      </c>
      <c r="T134" s="410">
        <f>S134*H134</f>
        <v>0</v>
      </c>
      <c r="U134" s="411" t="s">
        <v>1259</v>
      </c>
      <c r="V134" s="311"/>
      <c r="AR134" s="202" t="s">
        <v>1331</v>
      </c>
      <c r="AT134" s="202" t="s">
        <v>898</v>
      </c>
      <c r="AU134" s="202" t="s">
        <v>1226</v>
      </c>
      <c r="AY134" s="179" t="s">
        <v>1307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9" t="s">
        <v>1245</v>
      </c>
      <c r="BK134" s="203">
        <f>ROUND(I134*H134,2)</f>
        <v>0</v>
      </c>
      <c r="BL134" s="179" t="s">
        <v>1331</v>
      </c>
      <c r="BM134" s="202" t="s">
        <v>1808</v>
      </c>
    </row>
    <row r="135" spans="1:65" s="182" customFormat="1" ht="19.5" x14ac:dyDescent="0.2">
      <c r="A135" s="311"/>
      <c r="B135" s="333"/>
      <c r="C135" s="311"/>
      <c r="D135" s="371" t="s">
        <v>1310</v>
      </c>
      <c r="E135" s="311"/>
      <c r="F135" s="372" t="s">
        <v>1232</v>
      </c>
      <c r="G135" s="311"/>
      <c r="H135" s="311"/>
      <c r="I135" s="210"/>
      <c r="J135" s="311"/>
      <c r="K135" s="311"/>
      <c r="L135" s="333"/>
      <c r="M135" s="412"/>
      <c r="N135" s="311"/>
      <c r="O135" s="311"/>
      <c r="P135" s="311"/>
      <c r="Q135" s="311"/>
      <c r="R135" s="311"/>
      <c r="S135" s="311"/>
      <c r="T135" s="311"/>
      <c r="U135" s="413"/>
      <c r="V135" s="311"/>
      <c r="AT135" s="179" t="s">
        <v>1310</v>
      </c>
      <c r="AU135" s="179" t="s">
        <v>1226</v>
      </c>
    </row>
    <row r="136" spans="1:65" s="182" customFormat="1" ht="37.9" customHeight="1" x14ac:dyDescent="0.2">
      <c r="A136" s="311"/>
      <c r="B136" s="333"/>
      <c r="C136" s="367" t="s">
        <v>1331</v>
      </c>
      <c r="D136" s="367" t="s">
        <v>898</v>
      </c>
      <c r="E136" s="368" t="s">
        <v>1233</v>
      </c>
      <c r="F136" s="369" t="s">
        <v>1234</v>
      </c>
      <c r="G136" s="370" t="s">
        <v>161</v>
      </c>
      <c r="H136" s="326">
        <v>6</v>
      </c>
      <c r="I136" s="209"/>
      <c r="J136" s="406">
        <f>ROUND(I136*H136,2)</f>
        <v>0</v>
      </c>
      <c r="K136" s="407"/>
      <c r="L136" s="333"/>
      <c r="M136" s="408" t="s">
        <v>1259</v>
      </c>
      <c r="N136" s="409" t="s">
        <v>1271</v>
      </c>
      <c r="O136" s="311"/>
      <c r="P136" s="410">
        <f>O136*H136</f>
        <v>0</v>
      </c>
      <c r="Q136" s="410">
        <v>1.67E-3</v>
      </c>
      <c r="R136" s="410">
        <f>Q136*H136</f>
        <v>1.0020000000000001E-2</v>
      </c>
      <c r="S136" s="410">
        <v>0</v>
      </c>
      <c r="T136" s="410">
        <f>S136*H136</f>
        <v>0</v>
      </c>
      <c r="U136" s="411" t="s">
        <v>1259</v>
      </c>
      <c r="V136" s="311"/>
      <c r="AR136" s="202" t="s">
        <v>1331</v>
      </c>
      <c r="AT136" s="202" t="s">
        <v>898</v>
      </c>
      <c r="AU136" s="202" t="s">
        <v>1226</v>
      </c>
      <c r="AY136" s="179" t="s">
        <v>1307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9" t="s">
        <v>1245</v>
      </c>
      <c r="BK136" s="203">
        <f>ROUND(I136*H136,2)</f>
        <v>0</v>
      </c>
      <c r="BL136" s="179" t="s">
        <v>1331</v>
      </c>
      <c r="BM136" s="202" t="s">
        <v>1809</v>
      </c>
    </row>
    <row r="137" spans="1:65" s="182" customFormat="1" ht="19.5" x14ac:dyDescent="0.2">
      <c r="A137" s="311"/>
      <c r="B137" s="333"/>
      <c r="C137" s="311"/>
      <c r="D137" s="371" t="s">
        <v>1310</v>
      </c>
      <c r="E137" s="311"/>
      <c r="F137" s="372" t="s">
        <v>1810</v>
      </c>
      <c r="G137" s="311"/>
      <c r="H137" s="311"/>
      <c r="I137" s="210"/>
      <c r="J137" s="311"/>
      <c r="K137" s="311"/>
      <c r="L137" s="333"/>
      <c r="M137" s="412"/>
      <c r="N137" s="311"/>
      <c r="O137" s="311"/>
      <c r="P137" s="311"/>
      <c r="Q137" s="311"/>
      <c r="R137" s="311"/>
      <c r="S137" s="311"/>
      <c r="T137" s="311"/>
      <c r="U137" s="413"/>
      <c r="V137" s="311"/>
      <c r="AT137" s="179" t="s">
        <v>1310</v>
      </c>
      <c r="AU137" s="179" t="s">
        <v>1226</v>
      </c>
    </row>
    <row r="138" spans="1:65" s="182" customFormat="1" x14ac:dyDescent="0.2">
      <c r="A138" s="311"/>
      <c r="B138" s="333"/>
      <c r="C138" s="311"/>
      <c r="D138" s="373" t="s">
        <v>1312</v>
      </c>
      <c r="E138" s="311"/>
      <c r="F138" s="374" t="s">
        <v>1811</v>
      </c>
      <c r="G138" s="311"/>
      <c r="H138" s="311"/>
      <c r="I138" s="210"/>
      <c r="J138" s="311"/>
      <c r="K138" s="311"/>
      <c r="L138" s="333"/>
      <c r="M138" s="412"/>
      <c r="N138" s="311"/>
      <c r="O138" s="311"/>
      <c r="P138" s="311"/>
      <c r="Q138" s="311"/>
      <c r="R138" s="311"/>
      <c r="S138" s="311"/>
      <c r="T138" s="311"/>
      <c r="U138" s="413"/>
      <c r="V138" s="311"/>
      <c r="AT138" s="179" t="s">
        <v>1312</v>
      </c>
      <c r="AU138" s="179" t="s">
        <v>1226</v>
      </c>
    </row>
    <row r="139" spans="1:65" s="182" customFormat="1" ht="24.2" customHeight="1" x14ac:dyDescent="0.2">
      <c r="A139" s="311"/>
      <c r="B139" s="333"/>
      <c r="C139" s="375" t="s">
        <v>1651</v>
      </c>
      <c r="D139" s="375" t="s">
        <v>985</v>
      </c>
      <c r="E139" s="376" t="s">
        <v>1235</v>
      </c>
      <c r="F139" s="377" t="s">
        <v>1236</v>
      </c>
      <c r="G139" s="378" t="s">
        <v>1259</v>
      </c>
      <c r="H139" s="327">
        <v>2</v>
      </c>
      <c r="I139" s="211"/>
      <c r="J139" s="414">
        <f>ROUND(I139*H139,2)</f>
        <v>0</v>
      </c>
      <c r="K139" s="415"/>
      <c r="L139" s="416"/>
      <c r="M139" s="417" t="s">
        <v>1259</v>
      </c>
      <c r="N139" s="418" t="s">
        <v>1271</v>
      </c>
      <c r="O139" s="311"/>
      <c r="P139" s="410">
        <f>O139*H139</f>
        <v>0</v>
      </c>
      <c r="Q139" s="410">
        <v>0</v>
      </c>
      <c r="R139" s="410">
        <f>Q139*H139</f>
        <v>0</v>
      </c>
      <c r="S139" s="410">
        <v>0</v>
      </c>
      <c r="T139" s="410">
        <f>S139*H139</f>
        <v>0</v>
      </c>
      <c r="U139" s="411" t="s">
        <v>1259</v>
      </c>
      <c r="V139" s="311"/>
      <c r="AR139" s="202" t="s">
        <v>1425</v>
      </c>
      <c r="AT139" s="202" t="s">
        <v>985</v>
      </c>
      <c r="AU139" s="202" t="s">
        <v>1226</v>
      </c>
      <c r="AY139" s="179" t="s">
        <v>1307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9" t="s">
        <v>1245</v>
      </c>
      <c r="BK139" s="203">
        <f>ROUND(I139*H139,2)</f>
        <v>0</v>
      </c>
      <c r="BL139" s="179" t="s">
        <v>1331</v>
      </c>
      <c r="BM139" s="202" t="s">
        <v>1812</v>
      </c>
    </row>
    <row r="140" spans="1:65" s="182" customFormat="1" x14ac:dyDescent="0.2">
      <c r="A140" s="311"/>
      <c r="B140" s="333"/>
      <c r="C140" s="311"/>
      <c r="D140" s="371" t="s">
        <v>1310</v>
      </c>
      <c r="E140" s="311"/>
      <c r="F140" s="372" t="s">
        <v>1813</v>
      </c>
      <c r="G140" s="311"/>
      <c r="H140" s="311"/>
      <c r="I140" s="210"/>
      <c r="J140" s="311"/>
      <c r="K140" s="311"/>
      <c r="L140" s="333"/>
      <c r="M140" s="412"/>
      <c r="N140" s="311"/>
      <c r="O140" s="311"/>
      <c r="P140" s="311"/>
      <c r="Q140" s="311"/>
      <c r="R140" s="311"/>
      <c r="S140" s="311"/>
      <c r="T140" s="311"/>
      <c r="U140" s="413"/>
      <c r="V140" s="311"/>
      <c r="AT140" s="179" t="s">
        <v>1310</v>
      </c>
      <c r="AU140" s="179" t="s">
        <v>1226</v>
      </c>
    </row>
    <row r="141" spans="1:65" s="182" customFormat="1" ht="37.9" customHeight="1" x14ac:dyDescent="0.2">
      <c r="A141" s="311"/>
      <c r="B141" s="333"/>
      <c r="C141" s="367" t="s">
        <v>1397</v>
      </c>
      <c r="D141" s="367" t="s">
        <v>898</v>
      </c>
      <c r="E141" s="368" t="s">
        <v>1237</v>
      </c>
      <c r="F141" s="369" t="s">
        <v>1238</v>
      </c>
      <c r="G141" s="370" t="s">
        <v>161</v>
      </c>
      <c r="H141" s="326">
        <v>8</v>
      </c>
      <c r="I141" s="209"/>
      <c r="J141" s="406">
        <f>ROUND(I141*H141,2)</f>
        <v>0</v>
      </c>
      <c r="K141" s="407"/>
      <c r="L141" s="333"/>
      <c r="M141" s="408" t="s">
        <v>1259</v>
      </c>
      <c r="N141" s="409" t="s">
        <v>1271</v>
      </c>
      <c r="O141" s="311"/>
      <c r="P141" s="410">
        <f>O141*H141</f>
        <v>0</v>
      </c>
      <c r="Q141" s="410">
        <v>5.2199999999999998E-3</v>
      </c>
      <c r="R141" s="410">
        <f>Q141*H141</f>
        <v>4.1759999999999999E-2</v>
      </c>
      <c r="S141" s="410">
        <v>0</v>
      </c>
      <c r="T141" s="410">
        <f>S141*H141</f>
        <v>0</v>
      </c>
      <c r="U141" s="411" t="s">
        <v>1259</v>
      </c>
      <c r="V141" s="311"/>
      <c r="AR141" s="202" t="s">
        <v>1331</v>
      </c>
      <c r="AT141" s="202" t="s">
        <v>898</v>
      </c>
      <c r="AU141" s="202" t="s">
        <v>1226</v>
      </c>
      <c r="AY141" s="179" t="s">
        <v>1307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9" t="s">
        <v>1245</v>
      </c>
      <c r="BK141" s="203">
        <f>ROUND(I141*H141,2)</f>
        <v>0</v>
      </c>
      <c r="BL141" s="179" t="s">
        <v>1331</v>
      </c>
      <c r="BM141" s="202" t="s">
        <v>1814</v>
      </c>
    </row>
    <row r="142" spans="1:65" s="182" customFormat="1" ht="19.5" x14ac:dyDescent="0.2">
      <c r="A142" s="311"/>
      <c r="B142" s="333"/>
      <c r="C142" s="311"/>
      <c r="D142" s="371" t="s">
        <v>1310</v>
      </c>
      <c r="E142" s="311"/>
      <c r="F142" s="372" t="s">
        <v>1815</v>
      </c>
      <c r="G142" s="311"/>
      <c r="H142" s="311"/>
      <c r="I142" s="210"/>
      <c r="J142" s="311"/>
      <c r="K142" s="311"/>
      <c r="L142" s="333"/>
      <c r="M142" s="412"/>
      <c r="N142" s="311"/>
      <c r="O142" s="311"/>
      <c r="P142" s="311"/>
      <c r="Q142" s="311"/>
      <c r="R142" s="311"/>
      <c r="S142" s="311"/>
      <c r="T142" s="311"/>
      <c r="U142" s="413"/>
      <c r="V142" s="311"/>
      <c r="AT142" s="179" t="s">
        <v>1310</v>
      </c>
      <c r="AU142" s="179" t="s">
        <v>1226</v>
      </c>
    </row>
    <row r="143" spans="1:65" s="182" customFormat="1" x14ac:dyDescent="0.2">
      <c r="A143" s="311"/>
      <c r="B143" s="333"/>
      <c r="C143" s="311"/>
      <c r="D143" s="373" t="s">
        <v>1312</v>
      </c>
      <c r="E143" s="311"/>
      <c r="F143" s="374" t="s">
        <v>1816</v>
      </c>
      <c r="G143" s="311"/>
      <c r="H143" s="311"/>
      <c r="I143" s="210"/>
      <c r="J143" s="311"/>
      <c r="K143" s="311"/>
      <c r="L143" s="333"/>
      <c r="M143" s="412"/>
      <c r="N143" s="311"/>
      <c r="O143" s="311"/>
      <c r="P143" s="311"/>
      <c r="Q143" s="311"/>
      <c r="R143" s="311"/>
      <c r="S143" s="311"/>
      <c r="T143" s="311"/>
      <c r="U143" s="413"/>
      <c r="V143" s="311"/>
      <c r="AT143" s="179" t="s">
        <v>1312</v>
      </c>
      <c r="AU143" s="179" t="s">
        <v>1226</v>
      </c>
    </row>
    <row r="144" spans="1:65" s="182" customFormat="1" ht="37.9" customHeight="1" x14ac:dyDescent="0.2">
      <c r="A144" s="311"/>
      <c r="B144" s="333"/>
      <c r="C144" s="367" t="s">
        <v>1235</v>
      </c>
      <c r="D144" s="367" t="s">
        <v>898</v>
      </c>
      <c r="E144" s="368" t="s">
        <v>1239</v>
      </c>
      <c r="F144" s="369" t="s">
        <v>1240</v>
      </c>
      <c r="G144" s="370" t="s">
        <v>292</v>
      </c>
      <c r="H144" s="326">
        <v>1</v>
      </c>
      <c r="I144" s="209"/>
      <c r="J144" s="406">
        <f>ROUND(I144*H144,2)</f>
        <v>0</v>
      </c>
      <c r="K144" s="407"/>
      <c r="L144" s="333"/>
      <c r="M144" s="408" t="s">
        <v>1259</v>
      </c>
      <c r="N144" s="409" t="s">
        <v>1271</v>
      </c>
      <c r="O144" s="311"/>
      <c r="P144" s="410">
        <f>O144*H144</f>
        <v>0</v>
      </c>
      <c r="Q144" s="410">
        <v>0</v>
      </c>
      <c r="R144" s="410">
        <f>Q144*H144</f>
        <v>0</v>
      </c>
      <c r="S144" s="410">
        <v>0</v>
      </c>
      <c r="T144" s="410">
        <f>S144*H144</f>
        <v>0</v>
      </c>
      <c r="U144" s="411" t="s">
        <v>1259</v>
      </c>
      <c r="V144" s="311"/>
      <c r="AR144" s="202" t="s">
        <v>1331</v>
      </c>
      <c r="AT144" s="202" t="s">
        <v>898</v>
      </c>
      <c r="AU144" s="202" t="s">
        <v>1226</v>
      </c>
      <c r="AY144" s="179" t="s">
        <v>1307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9" t="s">
        <v>1245</v>
      </c>
      <c r="BK144" s="203">
        <f>ROUND(I144*H144,2)</f>
        <v>0</v>
      </c>
      <c r="BL144" s="179" t="s">
        <v>1331</v>
      </c>
      <c r="BM144" s="202" t="s">
        <v>1817</v>
      </c>
    </row>
    <row r="145" spans="1:65" s="182" customFormat="1" ht="19.5" x14ac:dyDescent="0.2">
      <c r="A145" s="311"/>
      <c r="B145" s="333"/>
      <c r="C145" s="311"/>
      <c r="D145" s="371" t="s">
        <v>1310</v>
      </c>
      <c r="E145" s="311"/>
      <c r="F145" s="372" t="s">
        <v>1818</v>
      </c>
      <c r="G145" s="311"/>
      <c r="H145" s="311"/>
      <c r="I145" s="210"/>
      <c r="J145" s="311"/>
      <c r="K145" s="311"/>
      <c r="L145" s="333"/>
      <c r="M145" s="412"/>
      <c r="N145" s="311"/>
      <c r="O145" s="311"/>
      <c r="P145" s="311"/>
      <c r="Q145" s="311"/>
      <c r="R145" s="311"/>
      <c r="S145" s="311"/>
      <c r="T145" s="311"/>
      <c r="U145" s="413"/>
      <c r="V145" s="311"/>
      <c r="AT145" s="179" t="s">
        <v>1310</v>
      </c>
      <c r="AU145" s="179" t="s">
        <v>1226</v>
      </c>
    </row>
    <row r="146" spans="1:65" s="182" customFormat="1" x14ac:dyDescent="0.2">
      <c r="A146" s="311"/>
      <c r="B146" s="333"/>
      <c r="C146" s="311"/>
      <c r="D146" s="373" t="s">
        <v>1312</v>
      </c>
      <c r="E146" s="311"/>
      <c r="F146" s="374" t="s">
        <v>1819</v>
      </c>
      <c r="G146" s="311"/>
      <c r="H146" s="311"/>
      <c r="I146" s="210"/>
      <c r="J146" s="311"/>
      <c r="K146" s="311"/>
      <c r="L146" s="333"/>
      <c r="M146" s="412"/>
      <c r="N146" s="311"/>
      <c r="O146" s="311"/>
      <c r="P146" s="311"/>
      <c r="Q146" s="311"/>
      <c r="R146" s="311"/>
      <c r="S146" s="311"/>
      <c r="T146" s="311"/>
      <c r="U146" s="413"/>
      <c r="V146" s="311"/>
      <c r="AT146" s="179" t="s">
        <v>1312</v>
      </c>
      <c r="AU146" s="179" t="s">
        <v>1226</v>
      </c>
    </row>
    <row r="147" spans="1:65" s="182" customFormat="1" ht="37.9" customHeight="1" x14ac:dyDescent="0.2">
      <c r="A147" s="311"/>
      <c r="B147" s="333"/>
      <c r="C147" s="367" t="s">
        <v>41</v>
      </c>
      <c r="D147" s="367" t="s">
        <v>898</v>
      </c>
      <c r="E147" s="368" t="s">
        <v>1241</v>
      </c>
      <c r="F147" s="369" t="s">
        <v>1242</v>
      </c>
      <c r="G147" s="370" t="s">
        <v>292</v>
      </c>
      <c r="H147" s="326">
        <v>4</v>
      </c>
      <c r="I147" s="209"/>
      <c r="J147" s="406">
        <f>ROUND(I147*H147,2)</f>
        <v>0</v>
      </c>
      <c r="K147" s="407"/>
      <c r="L147" s="333"/>
      <c r="M147" s="408" t="s">
        <v>1259</v>
      </c>
      <c r="N147" s="409" t="s">
        <v>1271</v>
      </c>
      <c r="O147" s="311"/>
      <c r="P147" s="410">
        <f>O147*H147</f>
        <v>0</v>
      </c>
      <c r="Q147" s="410">
        <v>0</v>
      </c>
      <c r="R147" s="410">
        <f>Q147*H147</f>
        <v>0</v>
      </c>
      <c r="S147" s="410">
        <v>0</v>
      </c>
      <c r="T147" s="410">
        <f>S147*H147</f>
        <v>0</v>
      </c>
      <c r="U147" s="411" t="s">
        <v>1259</v>
      </c>
      <c r="V147" s="311"/>
      <c r="AR147" s="202" t="s">
        <v>1331</v>
      </c>
      <c r="AT147" s="202" t="s">
        <v>898</v>
      </c>
      <c r="AU147" s="202" t="s">
        <v>1226</v>
      </c>
      <c r="AY147" s="179" t="s">
        <v>1307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9" t="s">
        <v>1245</v>
      </c>
      <c r="BK147" s="203">
        <f>ROUND(I147*H147,2)</f>
        <v>0</v>
      </c>
      <c r="BL147" s="179" t="s">
        <v>1331</v>
      </c>
      <c r="BM147" s="202" t="s">
        <v>1820</v>
      </c>
    </row>
    <row r="148" spans="1:65" s="182" customFormat="1" ht="19.5" x14ac:dyDescent="0.2">
      <c r="A148" s="311"/>
      <c r="B148" s="333"/>
      <c r="C148" s="311"/>
      <c r="D148" s="371" t="s">
        <v>1310</v>
      </c>
      <c r="E148" s="311"/>
      <c r="F148" s="372" t="s">
        <v>1821</v>
      </c>
      <c r="G148" s="311"/>
      <c r="H148" s="311"/>
      <c r="I148" s="210"/>
      <c r="J148" s="311"/>
      <c r="K148" s="311"/>
      <c r="L148" s="333"/>
      <c r="M148" s="412"/>
      <c r="N148" s="311"/>
      <c r="O148" s="311"/>
      <c r="P148" s="311"/>
      <c r="Q148" s="311"/>
      <c r="R148" s="311"/>
      <c r="S148" s="311"/>
      <c r="T148" s="311"/>
      <c r="U148" s="413"/>
      <c r="V148" s="311"/>
      <c r="AT148" s="179" t="s">
        <v>1310</v>
      </c>
      <c r="AU148" s="179" t="s">
        <v>1226</v>
      </c>
    </row>
    <row r="149" spans="1:65" s="182" customFormat="1" x14ac:dyDescent="0.2">
      <c r="A149" s="311"/>
      <c r="B149" s="333"/>
      <c r="C149" s="311"/>
      <c r="D149" s="373" t="s">
        <v>1312</v>
      </c>
      <c r="E149" s="311"/>
      <c r="F149" s="374" t="s">
        <v>1822</v>
      </c>
      <c r="G149" s="311"/>
      <c r="H149" s="311"/>
      <c r="I149" s="210"/>
      <c r="J149" s="311"/>
      <c r="K149" s="311"/>
      <c r="L149" s="333"/>
      <c r="M149" s="412"/>
      <c r="N149" s="311"/>
      <c r="O149" s="311"/>
      <c r="P149" s="311"/>
      <c r="Q149" s="311"/>
      <c r="R149" s="311"/>
      <c r="S149" s="311"/>
      <c r="T149" s="311"/>
      <c r="U149" s="413"/>
      <c r="V149" s="311"/>
      <c r="AT149" s="179" t="s">
        <v>1312</v>
      </c>
      <c r="AU149" s="179" t="s">
        <v>1226</v>
      </c>
    </row>
    <row r="150" spans="1:65" s="182" customFormat="1" ht="24.2" customHeight="1" x14ac:dyDescent="0.2">
      <c r="A150" s="311"/>
      <c r="B150" s="333"/>
      <c r="C150" s="375" t="s">
        <v>1231</v>
      </c>
      <c r="D150" s="375" t="s">
        <v>985</v>
      </c>
      <c r="E150" s="376" t="s">
        <v>1243</v>
      </c>
      <c r="F150" s="377" t="s">
        <v>1244</v>
      </c>
      <c r="G150" s="378" t="s">
        <v>292</v>
      </c>
      <c r="H150" s="327">
        <v>5</v>
      </c>
      <c r="I150" s="211"/>
      <c r="J150" s="414">
        <f>ROUND(I150*H150,2)</f>
        <v>0</v>
      </c>
      <c r="K150" s="415"/>
      <c r="L150" s="416"/>
      <c r="M150" s="417" t="s">
        <v>1259</v>
      </c>
      <c r="N150" s="418" t="s">
        <v>1271</v>
      </c>
      <c r="O150" s="311"/>
      <c r="P150" s="410">
        <f>O150*H150</f>
        <v>0</v>
      </c>
      <c r="Q150" s="410">
        <v>0.115</v>
      </c>
      <c r="R150" s="410">
        <f>Q150*H150</f>
        <v>0.57500000000000007</v>
      </c>
      <c r="S150" s="410">
        <v>0</v>
      </c>
      <c r="T150" s="410">
        <f>S150*H150</f>
        <v>0</v>
      </c>
      <c r="U150" s="411" t="s">
        <v>1259</v>
      </c>
      <c r="V150" s="311"/>
      <c r="AR150" s="202" t="s">
        <v>1425</v>
      </c>
      <c r="AT150" s="202" t="s">
        <v>985</v>
      </c>
      <c r="AU150" s="202" t="s">
        <v>1226</v>
      </c>
      <c r="AY150" s="179" t="s">
        <v>1307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9" t="s">
        <v>1245</v>
      </c>
      <c r="BK150" s="203">
        <f>ROUND(I150*H150,2)</f>
        <v>0</v>
      </c>
      <c r="BL150" s="179" t="s">
        <v>1331</v>
      </c>
      <c r="BM150" s="202" t="s">
        <v>1823</v>
      </c>
    </row>
    <row r="151" spans="1:65" s="182" customFormat="1" ht="19.5" x14ac:dyDescent="0.2">
      <c r="A151" s="311"/>
      <c r="B151" s="333"/>
      <c r="C151" s="311"/>
      <c r="D151" s="371" t="s">
        <v>1310</v>
      </c>
      <c r="E151" s="311"/>
      <c r="F151" s="372" t="s">
        <v>1824</v>
      </c>
      <c r="G151" s="311"/>
      <c r="H151" s="311"/>
      <c r="I151" s="210"/>
      <c r="J151" s="311"/>
      <c r="K151" s="311"/>
      <c r="L151" s="333"/>
      <c r="M151" s="412"/>
      <c r="N151" s="311"/>
      <c r="O151" s="311"/>
      <c r="P151" s="311"/>
      <c r="Q151" s="311"/>
      <c r="R151" s="311"/>
      <c r="S151" s="311"/>
      <c r="T151" s="311"/>
      <c r="U151" s="413"/>
      <c r="V151" s="311"/>
      <c r="AT151" s="179" t="s">
        <v>1310</v>
      </c>
      <c r="AU151" s="179" t="s">
        <v>1226</v>
      </c>
    </row>
    <row r="152" spans="1:65" s="182" customFormat="1" ht="16.5" customHeight="1" x14ac:dyDescent="0.2">
      <c r="A152" s="311"/>
      <c r="B152" s="333"/>
      <c r="C152" s="375" t="s">
        <v>1379</v>
      </c>
      <c r="D152" s="375" t="s">
        <v>985</v>
      </c>
      <c r="E152" s="376" t="s">
        <v>1245</v>
      </c>
      <c r="F152" s="377" t="s">
        <v>1246</v>
      </c>
      <c r="G152" s="378" t="s">
        <v>1259</v>
      </c>
      <c r="H152" s="327">
        <v>5</v>
      </c>
      <c r="I152" s="211"/>
      <c r="J152" s="414">
        <f>ROUND(I152*H152,2)</f>
        <v>0</v>
      </c>
      <c r="K152" s="415"/>
      <c r="L152" s="416"/>
      <c r="M152" s="417" t="s">
        <v>1259</v>
      </c>
      <c r="N152" s="418" t="s">
        <v>1271</v>
      </c>
      <c r="O152" s="311"/>
      <c r="P152" s="410">
        <f>O152*H152</f>
        <v>0</v>
      </c>
      <c r="Q152" s="410">
        <v>0</v>
      </c>
      <c r="R152" s="410">
        <f>Q152*H152</f>
        <v>0</v>
      </c>
      <c r="S152" s="410">
        <v>0</v>
      </c>
      <c r="T152" s="410">
        <f>S152*H152</f>
        <v>0</v>
      </c>
      <c r="U152" s="411" t="s">
        <v>1259</v>
      </c>
      <c r="V152" s="311"/>
      <c r="AR152" s="202" t="s">
        <v>1425</v>
      </c>
      <c r="AT152" s="202" t="s">
        <v>985</v>
      </c>
      <c r="AU152" s="202" t="s">
        <v>1226</v>
      </c>
      <c r="AY152" s="179" t="s">
        <v>1307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9" t="s">
        <v>1245</v>
      </c>
      <c r="BK152" s="203">
        <f>ROUND(I152*H152,2)</f>
        <v>0</v>
      </c>
      <c r="BL152" s="179" t="s">
        <v>1331</v>
      </c>
      <c r="BM152" s="202" t="s">
        <v>1825</v>
      </c>
    </row>
    <row r="153" spans="1:65" s="182" customFormat="1" x14ac:dyDescent="0.2">
      <c r="A153" s="311"/>
      <c r="B153" s="333"/>
      <c r="C153" s="311"/>
      <c r="D153" s="371" t="s">
        <v>1310</v>
      </c>
      <c r="E153" s="311"/>
      <c r="F153" s="372" t="s">
        <v>1246</v>
      </c>
      <c r="G153" s="311"/>
      <c r="H153" s="311"/>
      <c r="I153" s="210"/>
      <c r="J153" s="311"/>
      <c r="K153" s="311"/>
      <c r="L153" s="333"/>
      <c r="M153" s="419"/>
      <c r="N153" s="420"/>
      <c r="O153" s="420"/>
      <c r="P153" s="420"/>
      <c r="Q153" s="420"/>
      <c r="R153" s="420"/>
      <c r="S153" s="420"/>
      <c r="T153" s="420"/>
      <c r="U153" s="421"/>
      <c r="V153" s="311"/>
      <c r="AT153" s="179" t="s">
        <v>1310</v>
      </c>
      <c r="AU153" s="179" t="s">
        <v>1226</v>
      </c>
    </row>
    <row r="154" spans="1:65" s="182" customFormat="1" ht="6.95" customHeight="1" x14ac:dyDescent="0.2">
      <c r="A154" s="311"/>
      <c r="B154" s="349"/>
      <c r="C154" s="318"/>
      <c r="D154" s="318"/>
      <c r="E154" s="318"/>
      <c r="F154" s="318"/>
      <c r="G154" s="318"/>
      <c r="H154" s="318"/>
      <c r="I154" s="190"/>
      <c r="J154" s="318"/>
      <c r="K154" s="318"/>
      <c r="L154" s="333"/>
      <c r="M154" s="311"/>
      <c r="N154" s="311"/>
      <c r="O154" s="311"/>
      <c r="P154" s="311"/>
      <c r="Q154" s="311"/>
      <c r="R154" s="311"/>
      <c r="S154" s="311"/>
      <c r="T154" s="311"/>
      <c r="U154" s="311"/>
      <c r="V154" s="311"/>
    </row>
  </sheetData>
  <sheetProtection algorithmName="SHA-512" hashValue="vXXRCo/YrkINIqq3eEUNaZpy81+RK5oX3MhBBxq3mE2Q6zAacd4mcZkXZBG34I9pN2yUmL3KrJUyF2ke5Fgu3Q==" saltValue="NCzqymPVLJ6E9VPD6T3jjg==" spinCount="100000" sheet="1" objects="1" scenarios="1"/>
  <mergeCells count="9">
    <mergeCell ref="L2:V2"/>
    <mergeCell ref="E7:H7"/>
    <mergeCell ref="E9:H9"/>
    <mergeCell ref="E18:H18"/>
    <mergeCell ref="E27:H27"/>
    <mergeCell ref="E85:H85"/>
    <mergeCell ref="E87:H87"/>
    <mergeCell ref="E110:H110"/>
    <mergeCell ref="E112:H112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M19" sqref="M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28</v>
      </c>
      <c r="B1" s="238" t="s">
        <v>1829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7" t="s">
        <v>16</v>
      </c>
      <c r="C2" s="78"/>
      <c r="D2" s="79" t="s">
        <v>33</v>
      </c>
      <c r="E2" s="247" t="s">
        <v>34</v>
      </c>
      <c r="F2" s="248"/>
      <c r="G2" s="248"/>
      <c r="H2" s="248"/>
      <c r="I2" s="248"/>
      <c r="J2" s="249"/>
      <c r="O2" s="1"/>
    </row>
    <row r="3" spans="1:15" ht="27" hidden="1" customHeight="1" x14ac:dyDescent="0.2">
      <c r="A3" s="2"/>
      <c r="B3" s="80"/>
      <c r="C3" s="78"/>
      <c r="D3" s="81"/>
      <c r="E3" s="250"/>
      <c r="F3" s="251"/>
      <c r="G3" s="251"/>
      <c r="H3" s="251"/>
      <c r="I3" s="251"/>
      <c r="J3" s="252"/>
    </row>
    <row r="4" spans="1:15" ht="23.25" customHeight="1" x14ac:dyDescent="0.2">
      <c r="A4" s="2"/>
      <c r="B4" s="82"/>
      <c r="C4" s="83"/>
      <c r="D4" s="84"/>
      <c r="E4" s="260"/>
      <c r="F4" s="260"/>
      <c r="G4" s="260"/>
      <c r="H4" s="260"/>
      <c r="I4" s="260"/>
      <c r="J4" s="261"/>
    </row>
    <row r="5" spans="1:15" ht="24" customHeight="1" x14ac:dyDescent="0.2">
      <c r="A5" s="2"/>
      <c r="B5" s="31" t="s">
        <v>32</v>
      </c>
      <c r="D5" s="264"/>
      <c r="E5" s="265"/>
      <c r="F5" s="265"/>
      <c r="G5" s="265"/>
      <c r="H5" s="18" t="s">
        <v>31</v>
      </c>
      <c r="I5" s="22"/>
      <c r="J5" s="8"/>
    </row>
    <row r="6" spans="1:15" ht="15.75" customHeight="1" x14ac:dyDescent="0.2">
      <c r="A6" s="2"/>
      <c r="B6" s="28"/>
      <c r="C6" s="55"/>
      <c r="D6" s="266"/>
      <c r="E6" s="267"/>
      <c r="F6" s="267"/>
      <c r="G6" s="267"/>
      <c r="H6" s="18" t="s">
        <v>26</v>
      </c>
      <c r="I6" s="22"/>
      <c r="J6" s="8"/>
    </row>
    <row r="7" spans="1:15" ht="15.75" customHeight="1" x14ac:dyDescent="0.2">
      <c r="A7" s="2"/>
      <c r="B7" s="29"/>
      <c r="C7" s="56"/>
      <c r="D7" s="53"/>
      <c r="E7" s="268"/>
      <c r="F7" s="269"/>
      <c r="G7" s="269"/>
      <c r="H7" s="24"/>
      <c r="I7" s="23"/>
      <c r="J7" s="34"/>
    </row>
    <row r="8" spans="1:15" ht="24" hidden="1" customHeight="1" x14ac:dyDescent="0.2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13</v>
      </c>
      <c r="D11" s="254"/>
      <c r="E11" s="254"/>
      <c r="F11" s="254"/>
      <c r="G11" s="254"/>
      <c r="H11" s="18" t="s">
        <v>31</v>
      </c>
      <c r="I11" s="85"/>
      <c r="J11" s="8"/>
    </row>
    <row r="12" spans="1:15" ht="15.75" customHeight="1" x14ac:dyDescent="0.2">
      <c r="A12" s="2"/>
      <c r="B12" s="28"/>
      <c r="C12" s="55"/>
      <c r="D12" s="259"/>
      <c r="E12" s="259"/>
      <c r="F12" s="259"/>
      <c r="G12" s="259"/>
      <c r="H12" s="18" t="s">
        <v>26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62"/>
      <c r="F13" s="263"/>
      <c r="G13" s="263"/>
      <c r="H13" s="19"/>
      <c r="I13" s="23"/>
      <c r="J13" s="34"/>
    </row>
    <row r="14" spans="1:15" ht="24" customHeight="1" x14ac:dyDescent="0.2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24</v>
      </c>
      <c r="C15" s="61"/>
      <c r="D15" s="54"/>
      <c r="E15" s="253"/>
      <c r="F15" s="253"/>
      <c r="G15" s="255"/>
      <c r="H15" s="255"/>
      <c r="I15" s="255" t="s">
        <v>21</v>
      </c>
      <c r="J15" s="256"/>
    </row>
    <row r="16" spans="1:15" ht="23.25" customHeight="1" x14ac:dyDescent="0.2">
      <c r="A16" s="102" t="s">
        <v>17</v>
      </c>
      <c r="B16" s="38" t="s">
        <v>794</v>
      </c>
      <c r="C16" s="62"/>
      <c r="D16" s="63"/>
      <c r="E16" s="244"/>
      <c r="F16" s="245"/>
      <c r="G16" s="244"/>
      <c r="H16" s="245"/>
      <c r="I16" s="244">
        <f>VRN!G41</f>
        <v>0</v>
      </c>
      <c r="J16" s="246"/>
    </row>
    <row r="17" spans="1:10" ht="23.25" customHeight="1" x14ac:dyDescent="0.2">
      <c r="A17" s="102" t="s">
        <v>18</v>
      </c>
      <c r="B17" s="38" t="s">
        <v>890</v>
      </c>
      <c r="C17" s="62"/>
      <c r="D17" s="63"/>
      <c r="E17" s="244"/>
      <c r="F17" s="245"/>
      <c r="G17" s="244"/>
      <c r="H17" s="245"/>
      <c r="I17" s="244">
        <f>'D.101.01_ASŘ'!G453</f>
        <v>0</v>
      </c>
      <c r="J17" s="246"/>
    </row>
    <row r="18" spans="1:10" ht="23.25" customHeight="1" x14ac:dyDescent="0.2">
      <c r="A18" s="102" t="s">
        <v>19</v>
      </c>
      <c r="B18" s="38" t="s">
        <v>891</v>
      </c>
      <c r="C18" s="62"/>
      <c r="D18" s="63"/>
      <c r="E18" s="244"/>
      <c r="F18" s="245"/>
      <c r="G18" s="244"/>
      <c r="H18" s="245"/>
      <c r="I18" s="244">
        <f>'D.101.04_ZTI'!J123</f>
        <v>0</v>
      </c>
      <c r="J18" s="246"/>
    </row>
    <row r="19" spans="1:10" ht="23.25" customHeight="1" x14ac:dyDescent="0.2">
      <c r="A19" s="102"/>
      <c r="B19" s="38" t="s">
        <v>1046</v>
      </c>
      <c r="C19" s="172"/>
      <c r="D19" s="173"/>
      <c r="E19" s="174"/>
      <c r="F19" s="76"/>
      <c r="G19" s="174"/>
      <c r="H19" s="76"/>
      <c r="I19" s="244">
        <f>'D.101.05 UV'!J129</f>
        <v>0</v>
      </c>
      <c r="J19" s="246"/>
    </row>
    <row r="20" spans="1:10" ht="23.25" customHeight="1" x14ac:dyDescent="0.2">
      <c r="A20" s="102"/>
      <c r="B20" s="38" t="s">
        <v>1047</v>
      </c>
      <c r="C20" s="172"/>
      <c r="D20" s="173"/>
      <c r="E20" s="174"/>
      <c r="F20" s="76"/>
      <c r="G20" s="174"/>
      <c r="H20" s="76"/>
      <c r="I20" s="244">
        <f>'D.101.06 ELI'!J119</f>
        <v>0</v>
      </c>
      <c r="J20" s="246"/>
    </row>
    <row r="21" spans="1:10" ht="23.25" customHeight="1" x14ac:dyDescent="0.2">
      <c r="A21" s="102" t="s">
        <v>67</v>
      </c>
      <c r="B21" s="38" t="s">
        <v>1048</v>
      </c>
      <c r="C21" s="62"/>
      <c r="D21" s="63"/>
      <c r="E21" s="244"/>
      <c r="F21" s="245"/>
      <c r="G21" s="244"/>
      <c r="H21" s="245"/>
      <c r="I21" s="244">
        <f>'D.101.08 VZT'!J120</f>
        <v>0</v>
      </c>
      <c r="J21" s="246"/>
    </row>
    <row r="22" spans="1:10" ht="23.25" customHeight="1" x14ac:dyDescent="0.2">
      <c r="A22" s="102" t="s">
        <v>68</v>
      </c>
      <c r="B22" s="38" t="s">
        <v>889</v>
      </c>
      <c r="C22" s="62"/>
      <c r="D22" s="63"/>
      <c r="E22" s="244"/>
      <c r="F22" s="245"/>
      <c r="G22" s="244"/>
      <c r="H22" s="245"/>
      <c r="I22" s="244">
        <f>'D.101.07 SLP'!G114</f>
        <v>0</v>
      </c>
      <c r="J22" s="246"/>
    </row>
    <row r="23" spans="1:10" ht="23.25" customHeight="1" x14ac:dyDescent="0.2">
      <c r="A23" s="2"/>
      <c r="B23" s="48" t="s">
        <v>21</v>
      </c>
      <c r="C23" s="64"/>
      <c r="D23" s="65"/>
      <c r="E23" s="257"/>
      <c r="F23" s="258"/>
      <c r="G23" s="257"/>
      <c r="H23" s="258"/>
      <c r="I23" s="257">
        <f>SUM(I16:J22)</f>
        <v>0</v>
      </c>
      <c r="J23" s="275"/>
    </row>
    <row r="24" spans="1:10" ht="33" customHeight="1" x14ac:dyDescent="0.2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">
      <c r="A25" s="2"/>
      <c r="B25" s="38" t="s">
        <v>9</v>
      </c>
      <c r="C25" s="62"/>
      <c r="D25" s="63"/>
      <c r="E25" s="67">
        <v>15</v>
      </c>
      <c r="F25" s="39" t="s">
        <v>0</v>
      </c>
      <c r="G25" s="273">
        <f>ZakladDPHSniVypocet</f>
        <v>0</v>
      </c>
      <c r="H25" s="274"/>
      <c r="I25" s="274"/>
      <c r="J25" s="40" t="str">
        <f t="shared" ref="J25:J30" si="0">Mena</f>
        <v>CZK</v>
      </c>
    </row>
    <row r="26" spans="1:10" ht="23.25" hidden="1" customHeight="1" x14ac:dyDescent="0.2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271">
        <v>0</v>
      </c>
      <c r="H26" s="272"/>
      <c r="I26" s="272"/>
      <c r="J26" s="40" t="str">
        <f t="shared" si="0"/>
        <v>CZK</v>
      </c>
    </row>
    <row r="27" spans="1:10" ht="23.25" customHeight="1" x14ac:dyDescent="0.2">
      <c r="A27" s="2"/>
      <c r="B27" s="38" t="s">
        <v>11</v>
      </c>
      <c r="C27" s="62"/>
      <c r="D27" s="63"/>
      <c r="E27" s="67">
        <v>21</v>
      </c>
      <c r="F27" s="39" t="s">
        <v>0</v>
      </c>
      <c r="G27" s="273">
        <f>I23</f>
        <v>0</v>
      </c>
      <c r="H27" s="274"/>
      <c r="I27" s="274"/>
      <c r="J27" s="40" t="str">
        <f t="shared" si="0"/>
        <v>CZK</v>
      </c>
    </row>
    <row r="28" spans="1:10" ht="23.25" hidden="1" customHeight="1" x14ac:dyDescent="0.2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241">
        <v>1501642.26</v>
      </c>
      <c r="H28" s="242"/>
      <c r="I28" s="242"/>
      <c r="J28" s="37" t="str">
        <f t="shared" si="0"/>
        <v>CZK</v>
      </c>
    </row>
    <row r="29" spans="1:10" ht="23.25" customHeight="1" thickBot="1" x14ac:dyDescent="0.25">
      <c r="A29" s="2">
        <f>ZakladDPHSni+ZakladDPHZakl</f>
        <v>0</v>
      </c>
      <c r="B29" s="31"/>
      <c r="C29" s="70"/>
      <c r="D29" s="71"/>
      <c r="E29" s="70"/>
      <c r="F29" s="16"/>
      <c r="G29" s="243"/>
      <c r="H29" s="243"/>
      <c r="I29" s="243"/>
      <c r="J29" s="41"/>
    </row>
    <row r="30" spans="1:10" ht="27.75" customHeight="1" thickBot="1" x14ac:dyDescent="0.25">
      <c r="A30" s="2">
        <f>(A29-INT(A29))*100</f>
        <v>0</v>
      </c>
      <c r="B30" s="92" t="s">
        <v>27</v>
      </c>
      <c r="C30" s="93"/>
      <c r="D30" s="93"/>
      <c r="E30" s="94"/>
      <c r="F30" s="95"/>
      <c r="G30" s="276">
        <f>(ZakladDPHZakl/100*21)+ZakladDPHZakl</f>
        <v>0</v>
      </c>
      <c r="H30" s="277"/>
      <c r="I30" s="277"/>
      <c r="J30" s="96" t="str">
        <f t="shared" si="0"/>
        <v>CZK</v>
      </c>
    </row>
    <row r="31" spans="1:10" ht="27.75" hidden="1" customHeight="1" thickBot="1" x14ac:dyDescent="0.25">
      <c r="A31" s="2"/>
      <c r="B31" s="92" t="s">
        <v>27</v>
      </c>
      <c r="C31" s="97"/>
      <c r="D31" s="97"/>
      <c r="E31" s="97"/>
      <c r="F31" s="98"/>
      <c r="G31" s="276">
        <f>ZakladDPHSni+DPHSni+ZakladDPHZakl+DPHZakl+Zaokrouhleni</f>
        <v>1501642.26</v>
      </c>
      <c r="H31" s="276"/>
      <c r="I31" s="276"/>
      <c r="J31" s="99" t="s">
        <v>38</v>
      </c>
    </row>
    <row r="32" spans="1:10" ht="12.75" customHeight="1" x14ac:dyDescent="0.2">
      <c r="A32" s="2"/>
      <c r="B32" s="2"/>
      <c r="J32" s="9"/>
    </row>
    <row r="33" spans="1:10" ht="30" customHeight="1" x14ac:dyDescent="0.2">
      <c r="A33" s="2"/>
      <c r="B33" s="2"/>
      <c r="J33" s="9"/>
    </row>
    <row r="34" spans="1:10" ht="18.75" customHeight="1" x14ac:dyDescent="0.2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">
      <c r="A35" s="2"/>
      <c r="B35" s="2"/>
      <c r="J35" s="9"/>
    </row>
    <row r="36" spans="1:10" s="21" customFormat="1" ht="18.75" customHeight="1" x14ac:dyDescent="0.2">
      <c r="A36" s="20"/>
      <c r="B36" s="20"/>
      <c r="C36" s="74"/>
      <c r="D36" s="278"/>
      <c r="E36" s="279"/>
      <c r="G36" s="280"/>
      <c r="H36" s="281"/>
      <c r="I36" s="281"/>
      <c r="J36" s="25"/>
    </row>
    <row r="37" spans="1:10" ht="12.75" customHeight="1" x14ac:dyDescent="0.2">
      <c r="A37" s="2"/>
      <c r="B37" s="2"/>
      <c r="D37" s="270" t="s">
        <v>1</v>
      </c>
      <c r="E37" s="270"/>
      <c r="H37" s="10" t="s">
        <v>2</v>
      </c>
      <c r="J37" s="9"/>
    </row>
    <row r="38" spans="1:10" ht="13.5" customHeight="1" thickBot="1" x14ac:dyDescent="0.25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">
      <c r="A40" s="87"/>
      <c r="B40" s="213"/>
      <c r="C40" s="214"/>
      <c r="D40" s="214"/>
      <c r="E40" s="214"/>
      <c r="F40" s="215"/>
      <c r="G40" s="215"/>
      <c r="H40" s="216"/>
      <c r="I40" s="216"/>
      <c r="J40" s="217"/>
    </row>
    <row r="41" spans="1:10" ht="25.5" hidden="1" customHeight="1" x14ac:dyDescent="0.2">
      <c r="A41" s="87"/>
      <c r="B41" s="203"/>
      <c r="C41" s="282"/>
      <c r="D41" s="282"/>
      <c r="E41" s="282"/>
      <c r="F41" s="218"/>
      <c r="G41" s="219"/>
      <c r="H41" s="220"/>
      <c r="I41" s="220"/>
      <c r="J41" s="221"/>
    </row>
    <row r="42" spans="1:10" ht="25.5" customHeight="1" x14ac:dyDescent="0.2">
      <c r="A42" s="87"/>
      <c r="B42" s="222"/>
      <c r="C42" s="283"/>
      <c r="D42" s="283"/>
      <c r="E42" s="283"/>
      <c r="F42" s="223"/>
      <c r="G42" s="224"/>
      <c r="H42" s="224"/>
      <c r="I42" s="224"/>
      <c r="J42" s="225"/>
    </row>
    <row r="43" spans="1:10" ht="25.5" customHeight="1" x14ac:dyDescent="0.2">
      <c r="A43" s="87"/>
      <c r="B43" s="222"/>
      <c r="C43" s="283"/>
      <c r="D43" s="283"/>
      <c r="E43" s="283"/>
      <c r="F43" s="223"/>
      <c r="G43" s="224"/>
      <c r="H43" s="224"/>
      <c r="I43" s="224"/>
      <c r="J43" s="225"/>
    </row>
    <row r="44" spans="1:10" ht="25.5" customHeight="1" x14ac:dyDescent="0.2">
      <c r="A44" s="87"/>
      <c r="B44" s="16"/>
      <c r="C44" s="282"/>
      <c r="D44" s="282"/>
      <c r="E44" s="282"/>
      <c r="F44" s="226"/>
      <c r="G44" s="220"/>
      <c r="H44" s="220"/>
      <c r="I44" s="220"/>
      <c r="J44" s="221"/>
    </row>
    <row r="45" spans="1:10" ht="25.5" customHeight="1" x14ac:dyDescent="0.2">
      <c r="A45" s="87"/>
      <c r="B45" s="16"/>
      <c r="C45" s="282"/>
      <c r="D45" s="282"/>
      <c r="E45" s="282"/>
      <c r="F45" s="226"/>
      <c r="G45" s="220"/>
      <c r="H45" s="220"/>
      <c r="I45" s="220"/>
      <c r="J45" s="221"/>
    </row>
    <row r="46" spans="1:10" ht="25.5" customHeight="1" x14ac:dyDescent="0.2">
      <c r="A46" s="87"/>
      <c r="B46" s="284"/>
      <c r="C46" s="284"/>
      <c r="D46" s="284"/>
      <c r="E46" s="284"/>
      <c r="F46" s="227"/>
      <c r="G46" s="228"/>
      <c r="H46" s="228"/>
      <c r="I46" s="220"/>
      <c r="J46" s="221"/>
    </row>
    <row r="54" spans="1:10" ht="15.75" x14ac:dyDescent="0.25">
      <c r="B54" s="229"/>
    </row>
    <row r="56" spans="1:10" ht="25.5" customHeight="1" x14ac:dyDescent="0.2">
      <c r="A56" s="230"/>
      <c r="B56" s="230"/>
      <c r="C56" s="230"/>
      <c r="D56" s="230"/>
      <c r="E56" s="230"/>
      <c r="F56" s="230"/>
      <c r="G56" s="230"/>
      <c r="H56" s="230"/>
      <c r="I56" s="230"/>
      <c r="J56" s="230"/>
    </row>
    <row r="57" spans="1:10" ht="36.75" customHeight="1" x14ac:dyDescent="0.2">
      <c r="A57" s="231"/>
      <c r="B57" s="232"/>
      <c r="C57" s="285"/>
      <c r="D57" s="285"/>
      <c r="E57" s="285"/>
      <c r="F57" s="233"/>
      <c r="G57" s="213"/>
      <c r="H57" s="213"/>
      <c r="I57" s="213"/>
      <c r="J57" s="234"/>
    </row>
    <row r="58" spans="1:10" ht="36.75" customHeight="1" x14ac:dyDescent="0.2">
      <c r="A58" s="231"/>
      <c r="B58" s="232"/>
      <c r="C58" s="285"/>
      <c r="D58" s="285"/>
      <c r="E58" s="285"/>
      <c r="F58" s="233"/>
      <c r="G58" s="213"/>
      <c r="H58" s="213"/>
      <c r="I58" s="213"/>
      <c r="J58" s="234"/>
    </row>
    <row r="59" spans="1:10" ht="36.75" customHeight="1" x14ac:dyDescent="0.2">
      <c r="A59" s="231"/>
      <c r="B59" s="232"/>
      <c r="C59" s="285"/>
      <c r="D59" s="285"/>
      <c r="E59" s="285"/>
      <c r="F59" s="233"/>
      <c r="G59" s="213"/>
      <c r="H59" s="213"/>
      <c r="I59" s="213"/>
      <c r="J59" s="234"/>
    </row>
    <row r="60" spans="1:10" ht="36.75" customHeight="1" x14ac:dyDescent="0.2">
      <c r="A60" s="231"/>
      <c r="B60" s="232"/>
      <c r="C60" s="285"/>
      <c r="D60" s="285"/>
      <c r="E60" s="285"/>
      <c r="F60" s="233"/>
      <c r="G60" s="213"/>
      <c r="H60" s="213"/>
      <c r="I60" s="213"/>
      <c r="J60" s="234"/>
    </row>
    <row r="61" spans="1:10" ht="36.75" customHeight="1" x14ac:dyDescent="0.2">
      <c r="A61" s="231"/>
      <c r="B61" s="232"/>
      <c r="C61" s="285"/>
      <c r="D61" s="285"/>
      <c r="E61" s="285"/>
      <c r="F61" s="233"/>
      <c r="G61" s="213"/>
      <c r="H61" s="213"/>
      <c r="I61" s="213"/>
      <c r="J61" s="234"/>
    </row>
    <row r="62" spans="1:10" ht="36.75" customHeight="1" x14ac:dyDescent="0.2">
      <c r="A62" s="231"/>
      <c r="B62" s="232"/>
      <c r="C62" s="285"/>
      <c r="D62" s="285"/>
      <c r="E62" s="285"/>
      <c r="F62" s="233"/>
      <c r="G62" s="213"/>
      <c r="H62" s="213"/>
      <c r="I62" s="213"/>
      <c r="J62" s="234"/>
    </row>
    <row r="63" spans="1:10" ht="36.75" customHeight="1" x14ac:dyDescent="0.2">
      <c r="A63" s="231"/>
      <c r="B63" s="232"/>
      <c r="C63" s="285"/>
      <c r="D63" s="285"/>
      <c r="E63" s="285"/>
      <c r="F63" s="233"/>
      <c r="G63" s="213"/>
      <c r="H63" s="213"/>
      <c r="I63" s="213"/>
      <c r="J63" s="234"/>
    </row>
    <row r="64" spans="1:10" ht="36.75" customHeight="1" x14ac:dyDescent="0.2">
      <c r="A64" s="231"/>
      <c r="B64" s="232"/>
      <c r="C64" s="285"/>
      <c r="D64" s="285"/>
      <c r="E64" s="285"/>
      <c r="F64" s="233"/>
      <c r="G64" s="213"/>
      <c r="H64" s="213"/>
      <c r="I64" s="213"/>
      <c r="J64" s="234"/>
    </row>
    <row r="65" spans="1:10" ht="36.75" customHeight="1" x14ac:dyDescent="0.2">
      <c r="A65" s="231"/>
      <c r="B65" s="232"/>
      <c r="C65" s="285"/>
      <c r="D65" s="285"/>
      <c r="E65" s="285"/>
      <c r="F65" s="233"/>
      <c r="G65" s="213"/>
      <c r="H65" s="213"/>
      <c r="I65" s="213"/>
      <c r="J65" s="234"/>
    </row>
    <row r="66" spans="1:10" ht="36.75" customHeight="1" x14ac:dyDescent="0.2">
      <c r="A66" s="231"/>
      <c r="B66" s="232"/>
      <c r="C66" s="285"/>
      <c r="D66" s="285"/>
      <c r="E66" s="285"/>
      <c r="F66" s="233"/>
      <c r="G66" s="213"/>
      <c r="H66" s="213"/>
      <c r="I66" s="213"/>
      <c r="J66" s="234"/>
    </row>
    <row r="67" spans="1:10" ht="36.75" customHeight="1" x14ac:dyDescent="0.2">
      <c r="A67" s="231"/>
      <c r="B67" s="232"/>
      <c r="C67" s="285"/>
      <c r="D67" s="285"/>
      <c r="E67" s="285"/>
      <c r="F67" s="233"/>
      <c r="G67" s="213"/>
      <c r="H67" s="213"/>
      <c r="I67" s="213"/>
      <c r="J67" s="234"/>
    </row>
    <row r="68" spans="1:10" ht="36.75" customHeight="1" x14ac:dyDescent="0.2">
      <c r="A68" s="231"/>
      <c r="B68" s="232"/>
      <c r="C68" s="285"/>
      <c r="D68" s="285"/>
      <c r="E68" s="285"/>
      <c r="F68" s="233"/>
      <c r="G68" s="213"/>
      <c r="H68" s="213"/>
      <c r="I68" s="213"/>
      <c r="J68" s="234"/>
    </row>
    <row r="69" spans="1:10" ht="36.75" customHeight="1" x14ac:dyDescent="0.2">
      <c r="A69" s="231"/>
      <c r="B69" s="232"/>
      <c r="C69" s="285"/>
      <c r="D69" s="285"/>
      <c r="E69" s="285"/>
      <c r="F69" s="233"/>
      <c r="G69" s="213"/>
      <c r="H69" s="213"/>
      <c r="I69" s="213"/>
      <c r="J69" s="234"/>
    </row>
    <row r="70" spans="1:10" ht="36.75" customHeight="1" x14ac:dyDescent="0.2">
      <c r="A70" s="231"/>
      <c r="B70" s="232"/>
      <c r="C70" s="285"/>
      <c r="D70" s="285"/>
      <c r="E70" s="285"/>
      <c r="F70" s="233"/>
      <c r="G70" s="213"/>
      <c r="H70" s="213"/>
      <c r="I70" s="213"/>
      <c r="J70" s="234"/>
    </row>
    <row r="71" spans="1:10" ht="36.75" customHeight="1" x14ac:dyDescent="0.2">
      <c r="A71" s="231"/>
      <c r="B71" s="232"/>
      <c r="C71" s="285"/>
      <c r="D71" s="285"/>
      <c r="E71" s="285"/>
      <c r="F71" s="233"/>
      <c r="G71" s="213"/>
      <c r="H71" s="213"/>
      <c r="I71" s="213"/>
      <c r="J71" s="234"/>
    </row>
    <row r="72" spans="1:10" ht="25.5" customHeight="1" x14ac:dyDescent="0.2">
      <c r="A72" s="235"/>
      <c r="B72" s="231"/>
      <c r="C72" s="236"/>
      <c r="D72" s="236"/>
      <c r="E72" s="236"/>
      <c r="F72" s="233"/>
      <c r="G72" s="213"/>
      <c r="H72" s="213"/>
      <c r="I72" s="213"/>
      <c r="J72" s="234"/>
    </row>
    <row r="73" spans="1:10" x14ac:dyDescent="0.2">
      <c r="F73" s="87"/>
      <c r="G73" s="87"/>
      <c r="H73" s="87"/>
      <c r="I73" s="87"/>
      <c r="J73" s="101"/>
    </row>
    <row r="74" spans="1:10" x14ac:dyDescent="0.2">
      <c r="F74" s="87"/>
      <c r="G74" s="87"/>
      <c r="H74" s="87"/>
      <c r="I74" s="87"/>
      <c r="J74" s="101"/>
    </row>
    <row r="75" spans="1:10" x14ac:dyDescent="0.2">
      <c r="F75" s="87"/>
      <c r="G75" s="87"/>
      <c r="H75" s="87"/>
      <c r="I75" s="87"/>
      <c r="J75" s="101"/>
    </row>
  </sheetData>
  <sheetProtection algorithmName="SHA-512" hashValue="vCLk7B1ksoUkDBnIQ28sYJ8NoVSWf7dY9u0/E3mIYU3BJ2FiDjsIvbP/UiiVvF2UAOW8zNdC1idjz37jkqdToQ==" saltValue="AboGuPY4YEXveJlw3T/1l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4:E64"/>
    <mergeCell ref="C65:E65"/>
    <mergeCell ref="C71:E71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44:E44"/>
    <mergeCell ref="C45:E45"/>
    <mergeCell ref="B46:E46"/>
    <mergeCell ref="C57:E57"/>
    <mergeCell ref="C58:E58"/>
    <mergeCell ref="G36:I36"/>
    <mergeCell ref="E23:F23"/>
    <mergeCell ref="C41:E41"/>
    <mergeCell ref="C42:E42"/>
    <mergeCell ref="C43:E43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6" t="s">
        <v>3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50" t="s">
        <v>4</v>
      </c>
      <c r="B2" s="49"/>
      <c r="C2" s="288"/>
      <c r="D2" s="288"/>
      <c r="E2" s="288"/>
      <c r="F2" s="288"/>
      <c r="G2" s="289"/>
    </row>
    <row r="3" spans="1:7" ht="24.95" customHeight="1" x14ac:dyDescent="0.2">
      <c r="A3" s="50" t="s">
        <v>5</v>
      </c>
      <c r="B3" s="49"/>
      <c r="C3" s="288"/>
      <c r="D3" s="288"/>
      <c r="E3" s="288"/>
      <c r="F3" s="288"/>
      <c r="G3" s="289"/>
    </row>
    <row r="4" spans="1:7" ht="24.95" customHeight="1" x14ac:dyDescent="0.2">
      <c r="A4" s="50" t="s">
        <v>6</v>
      </c>
      <c r="B4" s="49"/>
      <c r="C4" s="288"/>
      <c r="D4" s="288"/>
      <c r="E4" s="288"/>
      <c r="F4" s="288"/>
      <c r="G4" s="289"/>
    </row>
    <row r="5" spans="1:7" x14ac:dyDescent="0.2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F8" sqref="F8"/>
    </sheetView>
  </sheetViews>
  <sheetFormatPr defaultRowHeight="12.75" outlineLevelRow="1" x14ac:dyDescent="0.2"/>
  <cols>
    <col min="1" max="1" width="3.42578125" customWidth="1"/>
    <col min="2" max="2" width="12.5703125" style="100" customWidth="1"/>
    <col min="3" max="3" width="38.28515625" style="100" customWidth="1"/>
    <col min="4" max="4" width="7.42578125" customWidth="1"/>
    <col min="5" max="5" width="10.5703125" customWidth="1"/>
    <col min="6" max="6" width="9.85546875" customWidth="1"/>
    <col min="7" max="7" width="12.5703125" customWidth="1"/>
  </cols>
  <sheetData>
    <row r="1" spans="1:9" ht="15.75" customHeight="1" x14ac:dyDescent="0.25">
      <c r="A1" s="290" t="s">
        <v>1828</v>
      </c>
      <c r="B1" s="290"/>
      <c r="C1" s="290"/>
      <c r="D1" s="290"/>
      <c r="E1" s="290"/>
      <c r="F1" s="290"/>
      <c r="G1" s="290"/>
    </row>
    <row r="2" spans="1:9" ht="24.95" customHeight="1" x14ac:dyDescent="0.2">
      <c r="A2" s="153" t="s">
        <v>4</v>
      </c>
      <c r="B2" s="154"/>
      <c r="C2" s="291" t="s">
        <v>34</v>
      </c>
      <c r="D2" s="292"/>
      <c r="E2" s="292"/>
      <c r="F2" s="292"/>
      <c r="G2" s="293"/>
    </row>
    <row r="3" spans="1:9" ht="24.95" customHeight="1" x14ac:dyDescent="0.2">
      <c r="A3" s="153" t="s">
        <v>5</v>
      </c>
      <c r="B3" s="154"/>
      <c r="C3" s="294"/>
      <c r="D3" s="295"/>
      <c r="E3" s="295"/>
      <c r="F3" s="295"/>
      <c r="G3" s="296"/>
    </row>
    <row r="4" spans="1:9" ht="24.95" customHeight="1" x14ac:dyDescent="0.2">
      <c r="A4" s="153" t="s">
        <v>6</v>
      </c>
      <c r="B4" s="154"/>
      <c r="C4" s="297" t="s">
        <v>20</v>
      </c>
      <c r="D4" s="298"/>
      <c r="E4" s="298"/>
      <c r="F4" s="298"/>
      <c r="G4" s="293"/>
    </row>
    <row r="5" spans="1:9" x14ac:dyDescent="0.2">
      <c r="D5" s="10"/>
    </row>
    <row r="6" spans="1:9" ht="24.75" customHeight="1" x14ac:dyDescent="0.2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">
      <c r="A7" s="158"/>
      <c r="B7" s="159" t="s">
        <v>740</v>
      </c>
      <c r="C7" s="160" t="s">
        <v>741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">
      <c r="A8" s="129">
        <v>3</v>
      </c>
      <c r="B8" s="130" t="s">
        <v>744</v>
      </c>
      <c r="C8" s="145" t="s">
        <v>745</v>
      </c>
      <c r="D8" s="131" t="s">
        <v>742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">
      <c r="A9" s="117"/>
      <c r="B9" s="118"/>
      <c r="C9" s="152" t="s">
        <v>746</v>
      </c>
      <c r="D9" s="149"/>
      <c r="E9" s="150"/>
      <c r="F9" s="120"/>
      <c r="G9" s="120"/>
      <c r="H9" s="165"/>
      <c r="I9" s="165"/>
    </row>
    <row r="10" spans="1:9" ht="25.5" customHeight="1" outlineLevel="1" x14ac:dyDescent="0.2">
      <c r="A10" s="129">
        <v>4</v>
      </c>
      <c r="B10" s="130" t="s">
        <v>747</v>
      </c>
      <c r="C10" s="145" t="s">
        <v>748</v>
      </c>
      <c r="D10" s="131" t="s">
        <v>742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">
      <c r="A11" s="117"/>
      <c r="B11" s="118"/>
      <c r="C11" s="152" t="s">
        <v>749</v>
      </c>
      <c r="D11" s="149"/>
      <c r="E11" s="150"/>
      <c r="F11" s="120"/>
      <c r="G11" s="120"/>
    </row>
    <row r="12" spans="1:9" ht="25.5" customHeight="1" x14ac:dyDescent="0.2">
      <c r="A12" s="129">
        <v>5</v>
      </c>
      <c r="B12" s="130" t="s">
        <v>750</v>
      </c>
      <c r="C12" s="145" t="s">
        <v>751</v>
      </c>
      <c r="D12" s="131" t="s">
        <v>742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">
      <c r="A13" s="117"/>
      <c r="B13" s="118"/>
      <c r="C13" s="152" t="s">
        <v>752</v>
      </c>
      <c r="D13" s="149"/>
      <c r="E13" s="150"/>
      <c r="F13" s="120"/>
      <c r="G13" s="120"/>
    </row>
    <row r="14" spans="1:9" ht="25.5" customHeight="1" x14ac:dyDescent="0.2">
      <c r="A14" s="129">
        <v>6</v>
      </c>
      <c r="B14" s="130" t="s">
        <v>753</v>
      </c>
      <c r="C14" s="145" t="s">
        <v>754</v>
      </c>
      <c r="D14" s="131" t="s">
        <v>742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">
      <c r="A15" s="117"/>
      <c r="B15" s="118"/>
      <c r="C15" s="152" t="s">
        <v>755</v>
      </c>
      <c r="D15" s="149"/>
      <c r="E15" s="150"/>
      <c r="F15" s="120"/>
      <c r="G15" s="120"/>
    </row>
    <row r="16" spans="1:9" ht="25.5" customHeight="1" x14ac:dyDescent="0.2">
      <c r="A16" s="158"/>
      <c r="B16" s="159" t="s">
        <v>756</v>
      </c>
      <c r="C16" s="160" t="s">
        <v>757</v>
      </c>
      <c r="D16" s="161"/>
      <c r="E16" s="162"/>
      <c r="F16" s="163"/>
      <c r="G16" s="166">
        <f>SUM(G17:G20)</f>
        <v>0</v>
      </c>
    </row>
    <row r="17" spans="1:7" ht="25.5" customHeight="1" x14ac:dyDescent="0.2">
      <c r="A17" s="129">
        <v>7</v>
      </c>
      <c r="B17" s="130">
        <v>3000</v>
      </c>
      <c r="C17" s="145" t="s">
        <v>758</v>
      </c>
      <c r="D17" s="131" t="s">
        <v>742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">
      <c r="A18" s="117"/>
      <c r="B18" s="118"/>
      <c r="C18" s="152" t="s">
        <v>743</v>
      </c>
      <c r="D18" s="149"/>
      <c r="E18" s="150"/>
      <c r="F18" s="120"/>
      <c r="G18" s="120"/>
    </row>
    <row r="19" spans="1:7" ht="25.5" customHeight="1" x14ac:dyDescent="0.2">
      <c r="A19" s="129">
        <v>9</v>
      </c>
      <c r="B19" s="130" t="s">
        <v>759</v>
      </c>
      <c r="C19" s="145" t="s">
        <v>760</v>
      </c>
      <c r="D19" s="131" t="s">
        <v>742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">
      <c r="A20" s="117"/>
      <c r="B20" s="118"/>
      <c r="C20" s="152" t="s">
        <v>761</v>
      </c>
      <c r="D20" s="149"/>
      <c r="E20" s="150"/>
      <c r="F20" s="120"/>
      <c r="G20" s="120"/>
    </row>
    <row r="21" spans="1:7" ht="25.5" customHeight="1" x14ac:dyDescent="0.2">
      <c r="A21" s="158"/>
      <c r="B21" s="159" t="s">
        <v>762</v>
      </c>
      <c r="C21" s="160" t="s">
        <v>763</v>
      </c>
      <c r="D21" s="161"/>
      <c r="E21" s="162"/>
      <c r="F21" s="163"/>
      <c r="G21" s="166">
        <f>SUM(G22:G33)</f>
        <v>0</v>
      </c>
    </row>
    <row r="22" spans="1:7" x14ac:dyDescent="0.2">
      <c r="A22" s="129">
        <v>10</v>
      </c>
      <c r="B22" s="130" t="s">
        <v>764</v>
      </c>
      <c r="C22" s="145" t="s">
        <v>765</v>
      </c>
      <c r="D22" s="131" t="s">
        <v>742</v>
      </c>
      <c r="E22" s="132">
        <v>1</v>
      </c>
      <c r="F22" s="133">
        <v>0</v>
      </c>
      <c r="G22" s="135">
        <f>F22*E22</f>
        <v>0</v>
      </c>
    </row>
    <row r="23" spans="1:7" ht="22.5" x14ac:dyDescent="0.2">
      <c r="A23" s="117"/>
      <c r="B23" s="118"/>
      <c r="C23" s="152" t="s">
        <v>766</v>
      </c>
      <c r="D23" s="149"/>
      <c r="E23" s="150"/>
      <c r="F23" s="120"/>
      <c r="G23" s="120"/>
    </row>
    <row r="24" spans="1:7" x14ac:dyDescent="0.2">
      <c r="A24" s="129">
        <v>11</v>
      </c>
      <c r="B24" s="130" t="s">
        <v>767</v>
      </c>
      <c r="C24" s="145" t="s">
        <v>768</v>
      </c>
      <c r="D24" s="131" t="s">
        <v>742</v>
      </c>
      <c r="E24" s="132">
        <v>1</v>
      </c>
      <c r="F24" s="133">
        <v>0</v>
      </c>
      <c r="G24" s="135">
        <f>F24*E24</f>
        <v>0</v>
      </c>
    </row>
    <row r="25" spans="1:7" ht="45" x14ac:dyDescent="0.2">
      <c r="A25" s="117"/>
      <c r="B25" s="118"/>
      <c r="C25" s="152" t="s">
        <v>769</v>
      </c>
      <c r="D25" s="149"/>
      <c r="E25" s="150"/>
      <c r="F25" s="120"/>
      <c r="G25" s="120"/>
    </row>
    <row r="26" spans="1:7" x14ac:dyDescent="0.2">
      <c r="A26" s="129">
        <v>12</v>
      </c>
      <c r="B26" s="130" t="s">
        <v>770</v>
      </c>
      <c r="C26" s="145" t="s">
        <v>771</v>
      </c>
      <c r="D26" s="131" t="s">
        <v>742</v>
      </c>
      <c r="E26" s="132">
        <v>1</v>
      </c>
      <c r="F26" s="133">
        <v>0</v>
      </c>
      <c r="G26" s="135">
        <f>F26*E26</f>
        <v>0</v>
      </c>
    </row>
    <row r="27" spans="1:7" ht="33.75" x14ac:dyDescent="0.2">
      <c r="A27" s="117"/>
      <c r="B27" s="118"/>
      <c r="C27" s="152" t="s">
        <v>772</v>
      </c>
      <c r="D27" s="149"/>
      <c r="E27" s="150"/>
      <c r="F27" s="120"/>
      <c r="G27" s="120"/>
    </row>
    <row r="28" spans="1:7" x14ac:dyDescent="0.2">
      <c r="A28" s="129">
        <v>13</v>
      </c>
      <c r="B28" s="130" t="s">
        <v>773</v>
      </c>
      <c r="C28" s="145" t="s">
        <v>774</v>
      </c>
      <c r="D28" s="131" t="s">
        <v>742</v>
      </c>
      <c r="E28" s="132">
        <v>1</v>
      </c>
      <c r="F28" s="133">
        <v>0</v>
      </c>
      <c r="G28" s="135">
        <f>F28*E28</f>
        <v>0</v>
      </c>
    </row>
    <row r="29" spans="1:7" ht="90" x14ac:dyDescent="0.2">
      <c r="A29" s="117"/>
      <c r="B29" s="118"/>
      <c r="C29" s="152" t="s">
        <v>775</v>
      </c>
      <c r="D29" s="149"/>
      <c r="E29" s="150"/>
      <c r="F29" s="120"/>
      <c r="G29" s="120"/>
    </row>
    <row r="30" spans="1:7" x14ac:dyDescent="0.2">
      <c r="A30" s="129">
        <v>14</v>
      </c>
      <c r="B30" s="130" t="s">
        <v>776</v>
      </c>
      <c r="C30" s="145" t="s">
        <v>777</v>
      </c>
      <c r="D30" s="131" t="s">
        <v>742</v>
      </c>
      <c r="E30" s="132">
        <v>1</v>
      </c>
      <c r="F30" s="133">
        <v>0</v>
      </c>
      <c r="G30" s="135">
        <f>F30*E30</f>
        <v>0</v>
      </c>
    </row>
    <row r="31" spans="1:7" ht="45" x14ac:dyDescent="0.2">
      <c r="A31" s="117"/>
      <c r="B31" s="118"/>
      <c r="C31" s="152" t="s">
        <v>778</v>
      </c>
      <c r="D31" s="149"/>
      <c r="E31" s="150"/>
      <c r="F31" s="120"/>
      <c r="G31" s="120"/>
    </row>
    <row r="32" spans="1:7" x14ac:dyDescent="0.2">
      <c r="A32" s="129">
        <v>15</v>
      </c>
      <c r="B32" s="130" t="s">
        <v>779</v>
      </c>
      <c r="C32" s="145" t="s">
        <v>780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">
      <c r="A33" s="117"/>
      <c r="B33" s="118"/>
      <c r="C33" s="152" t="s">
        <v>781</v>
      </c>
      <c r="D33" s="149"/>
      <c r="E33" s="150"/>
      <c r="F33" s="120"/>
      <c r="G33" s="120"/>
    </row>
    <row r="34" spans="1:7" ht="25.5" customHeight="1" x14ac:dyDescent="0.2">
      <c r="A34" s="158"/>
      <c r="B34" s="159" t="s">
        <v>782</v>
      </c>
      <c r="C34" s="160" t="s">
        <v>783</v>
      </c>
      <c r="D34" s="161"/>
      <c r="E34" s="162"/>
      <c r="F34" s="163"/>
      <c r="G34" s="166">
        <f>SUM(G35:G36)</f>
        <v>0</v>
      </c>
    </row>
    <row r="35" spans="1:7" ht="25.5" customHeight="1" x14ac:dyDescent="0.2">
      <c r="A35" s="129">
        <v>17</v>
      </c>
      <c r="B35" s="130" t="s">
        <v>784</v>
      </c>
      <c r="C35" s="145" t="s">
        <v>785</v>
      </c>
      <c r="D35" s="131" t="s">
        <v>742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">
      <c r="A36" s="117"/>
      <c r="B36" s="118"/>
      <c r="C36" s="152" t="s">
        <v>786</v>
      </c>
      <c r="D36" s="149"/>
      <c r="E36" s="150"/>
      <c r="F36" s="120"/>
      <c r="G36" s="120"/>
    </row>
    <row r="37" spans="1:7" ht="25.5" customHeight="1" x14ac:dyDescent="0.2">
      <c r="A37" s="158"/>
      <c r="B37" s="159" t="s">
        <v>787</v>
      </c>
      <c r="C37" s="160" t="s">
        <v>788</v>
      </c>
      <c r="D37" s="161"/>
      <c r="E37" s="162"/>
      <c r="F37" s="163"/>
      <c r="G37" s="166">
        <f>SUM(G38:G40)</f>
        <v>0</v>
      </c>
    </row>
    <row r="38" spans="1:7" ht="25.5" customHeight="1" x14ac:dyDescent="0.2">
      <c r="A38" s="129">
        <v>19</v>
      </c>
      <c r="B38" s="130" t="s">
        <v>789</v>
      </c>
      <c r="C38" s="145" t="s">
        <v>790</v>
      </c>
      <c r="D38" s="131" t="s">
        <v>742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">
      <c r="A39" s="129">
        <v>20</v>
      </c>
      <c r="B39" s="130" t="s">
        <v>791</v>
      </c>
      <c r="C39" s="145" t="s">
        <v>792</v>
      </c>
      <c r="D39" s="131" t="s">
        <v>742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">
      <c r="A40" s="117"/>
      <c r="B40" s="118"/>
      <c r="C40" s="152" t="s">
        <v>793</v>
      </c>
      <c r="D40" s="149"/>
      <c r="E40" s="150"/>
      <c r="F40" s="120"/>
      <c r="G40" s="120"/>
    </row>
    <row r="41" spans="1:7" ht="25.5" customHeight="1" x14ac:dyDescent="0.2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">
      <c r="A42" s="3"/>
      <c r="B42" s="4"/>
      <c r="C42" s="5"/>
      <c r="D42" s="3"/>
      <c r="E42" s="3"/>
      <c r="F42" s="3"/>
      <c r="G42" s="3"/>
    </row>
    <row r="43" spans="1:7" ht="13.5" customHeight="1" x14ac:dyDescent="0.2">
      <c r="C43" s="148"/>
      <c r="D43" s="10"/>
    </row>
    <row r="44" spans="1:7" ht="13.5" customHeight="1" x14ac:dyDescent="0.2">
      <c r="D44" s="10"/>
    </row>
    <row r="45" spans="1:7" ht="13.5" customHeight="1" x14ac:dyDescent="0.2">
      <c r="D45" s="10"/>
    </row>
    <row r="46" spans="1:7" ht="13.5" customHeight="1" x14ac:dyDescent="0.2">
      <c r="D46" s="10"/>
    </row>
    <row r="47" spans="1:7" ht="13.5" customHeight="1" x14ac:dyDescent="0.2">
      <c r="D47" s="10"/>
    </row>
    <row r="48" spans="1:7" ht="13.5" customHeight="1" x14ac:dyDescent="0.2">
      <c r="D48" s="10"/>
    </row>
    <row r="49" spans="4:4" ht="13.5" customHeight="1" x14ac:dyDescent="0.2">
      <c r="D49" s="10"/>
    </row>
    <row r="50" spans="4:4" ht="13.5" customHeight="1" x14ac:dyDescent="0.2">
      <c r="D50" s="10"/>
    </row>
    <row r="51" spans="4:4" ht="13.5" customHeight="1" x14ac:dyDescent="0.2">
      <c r="D51" s="10"/>
    </row>
    <row r="52" spans="4:4" ht="13.5" customHeight="1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activeCell="E9" sqref="E9"/>
    </sheetView>
  </sheetViews>
  <sheetFormatPr defaultRowHeight="12.75" outlineLevelRow="3" x14ac:dyDescent="0.2"/>
  <cols>
    <col min="1" max="1" width="3.42578125" customWidth="1"/>
    <col min="2" max="2" width="12.5703125" style="100" customWidth="1"/>
    <col min="3" max="3" width="63.28515625" style="10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90" t="s">
        <v>1828</v>
      </c>
      <c r="B1" s="290"/>
      <c r="C1" s="290"/>
      <c r="D1" s="290"/>
      <c r="E1" s="290"/>
      <c r="F1" s="290"/>
      <c r="G1" s="290"/>
      <c r="AG1" t="s">
        <v>69</v>
      </c>
    </row>
    <row r="2" spans="1:60" ht="24.95" customHeight="1" x14ac:dyDescent="0.2">
      <c r="A2" s="50" t="s">
        <v>4</v>
      </c>
      <c r="B2" s="49" t="s">
        <v>33</v>
      </c>
      <c r="C2" s="291" t="s">
        <v>34</v>
      </c>
      <c r="D2" s="292"/>
      <c r="E2" s="292"/>
      <c r="F2" s="292"/>
      <c r="G2" s="293"/>
      <c r="AG2" t="s">
        <v>70</v>
      </c>
    </row>
    <row r="3" spans="1:60" ht="24.95" customHeight="1" x14ac:dyDescent="0.2">
      <c r="A3" s="50" t="s">
        <v>5</v>
      </c>
      <c r="B3" s="49" t="s">
        <v>35</v>
      </c>
      <c r="C3" s="291" t="s">
        <v>34</v>
      </c>
      <c r="D3" s="292"/>
      <c r="E3" s="292"/>
      <c r="F3" s="292"/>
      <c r="G3" s="293"/>
      <c r="AC3" s="100" t="s">
        <v>70</v>
      </c>
      <c r="AG3" t="s">
        <v>71</v>
      </c>
    </row>
    <row r="4" spans="1:60" ht="24.95" customHeight="1" x14ac:dyDescent="0.2">
      <c r="A4" s="103" t="s">
        <v>6</v>
      </c>
      <c r="B4" s="104" t="s">
        <v>36</v>
      </c>
      <c r="C4" s="301" t="s">
        <v>37</v>
      </c>
      <c r="D4" s="302"/>
      <c r="E4" s="302"/>
      <c r="F4" s="302"/>
      <c r="G4" s="303"/>
      <c r="AG4" t="s">
        <v>72</v>
      </c>
    </row>
    <row r="5" spans="1:60" x14ac:dyDescent="0.2">
      <c r="D5" s="10"/>
    </row>
    <row r="6" spans="1:60" ht="38.25" x14ac:dyDescent="0.2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SUMIF(AG9:AG62,"&lt;&gt;NOR",G9:G62)</f>
        <v>0</v>
      </c>
      <c r="H8" s="126"/>
      <c r="I8" s="126">
        <f>SUM(I9:I62)</f>
        <v>350428.28</v>
      </c>
      <c r="J8" s="126"/>
      <c r="K8" s="126">
        <f>SUM(K9:K62)</f>
        <v>522250.01</v>
      </c>
      <c r="L8" s="126"/>
      <c r="M8" s="126">
        <f>SUM(M9:M62)</f>
        <v>0</v>
      </c>
      <c r="N8" s="125"/>
      <c r="O8" s="125">
        <f>SUM(O9:O62)</f>
        <v>20.470000000000002</v>
      </c>
      <c r="P8" s="125"/>
      <c r="Q8" s="125">
        <f>SUM(Q9:Q62)</f>
        <v>0</v>
      </c>
      <c r="R8" s="126"/>
      <c r="S8" s="126"/>
      <c r="T8" s="127"/>
      <c r="U8" s="121"/>
      <c r="V8" s="121">
        <f>SUM(V9:V62)</f>
        <v>420.14</v>
      </c>
      <c r="W8" s="121"/>
      <c r="X8" s="121"/>
      <c r="Y8" s="121"/>
      <c r="AG8" t="s">
        <v>96</v>
      </c>
    </row>
    <row r="9" spans="1:60" ht="22.5" outlineLevel="1" x14ac:dyDescent="0.2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">
      <c r="A10" s="117"/>
      <c r="B10" s="118"/>
      <c r="C10" s="299" t="s">
        <v>110</v>
      </c>
      <c r="D10" s="300"/>
      <c r="E10" s="300"/>
      <c r="F10" s="300"/>
      <c r="G10" s="300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ht="22.5" outlineLevel="1" x14ac:dyDescent="0.2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">
      <c r="A14" s="117"/>
      <c r="B14" s="118"/>
      <c r="C14" s="299" t="s">
        <v>110</v>
      </c>
      <c r="D14" s="300"/>
      <c r="E14" s="300"/>
      <c r="F14" s="300"/>
      <c r="G14" s="300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2.5" outlineLevel="1" x14ac:dyDescent="0.2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">
      <c r="A18" s="117"/>
      <c r="B18" s="118"/>
      <c r="C18" s="299" t="s">
        <v>119</v>
      </c>
      <c r="D18" s="300"/>
      <c r="E18" s="300"/>
      <c r="F18" s="300"/>
      <c r="G18" s="300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3.75" outlineLevel="1" x14ac:dyDescent="0.2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ht="22.5" outlineLevel="2" x14ac:dyDescent="0.2">
      <c r="A22" s="117"/>
      <c r="B22" s="118"/>
      <c r="C22" s="299" t="s">
        <v>126</v>
      </c>
      <c r="D22" s="300"/>
      <c r="E22" s="300"/>
      <c r="F22" s="300"/>
      <c r="G22" s="300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2.5" outlineLevel="1" x14ac:dyDescent="0.2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22.5" outlineLevel="2" x14ac:dyDescent="0.2">
      <c r="A28" s="117"/>
      <c r="B28" s="118"/>
      <c r="C28" s="299" t="s">
        <v>126</v>
      </c>
      <c r="D28" s="300"/>
      <c r="E28" s="300"/>
      <c r="F28" s="300"/>
      <c r="G28" s="300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2.5" outlineLevel="1" x14ac:dyDescent="0.2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ht="22.5" outlineLevel="2" x14ac:dyDescent="0.2">
      <c r="A32" s="117"/>
      <c r="B32" s="118"/>
      <c r="C32" s="299" t="s">
        <v>126</v>
      </c>
      <c r="D32" s="300"/>
      <c r="E32" s="300"/>
      <c r="F32" s="300"/>
      <c r="G32" s="300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">
      <c r="A36" s="117"/>
      <c r="B36" s="118"/>
      <c r="C36" s="299" t="s">
        <v>141</v>
      </c>
      <c r="D36" s="300"/>
      <c r="E36" s="300"/>
      <c r="F36" s="300"/>
      <c r="G36" s="300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33.75" outlineLevel="1" x14ac:dyDescent="0.2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2.5" outlineLevel="1" x14ac:dyDescent="0.2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2.5" outlineLevel="1" x14ac:dyDescent="0.2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2.5" outlineLevel="1" x14ac:dyDescent="0.2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">
      <c r="A50" s="129">
        <v>12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ht="22.5" outlineLevel="1" x14ac:dyDescent="0.2">
      <c r="A53" s="129">
        <v>13</v>
      </c>
      <c r="B53" s="130" t="s">
        <v>163</v>
      </c>
      <c r="C53" s="145" t="s">
        <v>164</v>
      </c>
      <c r="D53" s="131" t="s">
        <v>124</v>
      </c>
      <c r="E53" s="132">
        <v>85.235200000000006</v>
      </c>
      <c r="F53" s="133">
        <v>0</v>
      </c>
      <c r="G53" s="134">
        <f>ROUND(E53*F53,2)</f>
        <v>0</v>
      </c>
      <c r="H53" s="133">
        <v>0</v>
      </c>
      <c r="I53" s="134">
        <f>ROUND(E53*H53,2)</f>
        <v>0</v>
      </c>
      <c r="J53" s="133">
        <v>1200</v>
      </c>
      <c r="K53" s="134">
        <f>ROUND(E53*J53,2)</f>
        <v>102282.24000000001</v>
      </c>
      <c r="L53" s="134">
        <v>21</v>
      </c>
      <c r="M53" s="134">
        <f>G53*(1+L53/100)</f>
        <v>0</v>
      </c>
      <c r="N53" s="132">
        <v>0</v>
      </c>
      <c r="O53" s="132">
        <f>ROUND(E53*N53,2)</f>
        <v>0</v>
      </c>
      <c r="P53" s="132">
        <v>0</v>
      </c>
      <c r="Q53" s="132">
        <f>ROUND(E53*P53,2)</f>
        <v>0</v>
      </c>
      <c r="R53" s="134"/>
      <c r="S53" s="134" t="s">
        <v>97</v>
      </c>
      <c r="T53" s="135" t="s">
        <v>98</v>
      </c>
      <c r="U53" s="120">
        <v>0</v>
      </c>
      <c r="V53" s="120">
        <f>ROUND(E53*U53,2)</f>
        <v>0</v>
      </c>
      <c r="W53" s="120"/>
      <c r="X53" s="120" t="s">
        <v>99</v>
      </c>
      <c r="Y53" s="120" t="s">
        <v>100</v>
      </c>
      <c r="Z53" s="110"/>
      <c r="AA53" s="110"/>
      <c r="AB53" s="110"/>
      <c r="AC53" s="110"/>
      <c r="AD53" s="110"/>
      <c r="AE53" s="110"/>
      <c r="AF53" s="110"/>
      <c r="AG53" s="110" t="s">
        <v>102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2" x14ac:dyDescent="0.2">
      <c r="A54" s="117"/>
      <c r="B54" s="118"/>
      <c r="C54" s="152" t="s">
        <v>165</v>
      </c>
      <c r="D54" s="149"/>
      <c r="E54" s="150">
        <v>42.617600000000003</v>
      </c>
      <c r="F54" s="120"/>
      <c r="G54" s="120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 t="s">
        <v>113</v>
      </c>
      <c r="AH54" s="110">
        <v>0</v>
      </c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">
      <c r="A55" s="117"/>
      <c r="B55" s="118"/>
      <c r="C55" s="152" t="s">
        <v>166</v>
      </c>
      <c r="D55" s="149"/>
      <c r="E55" s="150">
        <v>42.617600000000003</v>
      </c>
      <c r="F55" s="120"/>
      <c r="G55" s="120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 t="s">
        <v>113</v>
      </c>
      <c r="AH55" s="110">
        <v>0</v>
      </c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ht="22.5" outlineLevel="1" x14ac:dyDescent="0.2">
      <c r="A56" s="129">
        <v>14</v>
      </c>
      <c r="B56" s="130" t="s">
        <v>167</v>
      </c>
      <c r="C56" s="145" t="s">
        <v>168</v>
      </c>
      <c r="D56" s="131" t="s">
        <v>124</v>
      </c>
      <c r="E56" s="132">
        <v>118.25700000000001</v>
      </c>
      <c r="F56" s="133">
        <v>0</v>
      </c>
      <c r="G56" s="134">
        <f>ROUND(E56*F56,2)</f>
        <v>0</v>
      </c>
      <c r="H56" s="133">
        <v>0</v>
      </c>
      <c r="I56" s="134">
        <f>ROUND(E56*H56,2)</f>
        <v>0</v>
      </c>
      <c r="J56" s="133">
        <v>1300</v>
      </c>
      <c r="K56" s="134">
        <f>ROUND(E56*J56,2)</f>
        <v>153734.1</v>
      </c>
      <c r="L56" s="134">
        <v>21</v>
      </c>
      <c r="M56" s="134">
        <f>G56*(1+L56/100)</f>
        <v>0</v>
      </c>
      <c r="N56" s="132">
        <v>0</v>
      </c>
      <c r="O56" s="132">
        <f>ROUND(E56*N56,2)</f>
        <v>0</v>
      </c>
      <c r="P56" s="132">
        <v>0</v>
      </c>
      <c r="Q56" s="132">
        <f>ROUND(E56*P56,2)</f>
        <v>0</v>
      </c>
      <c r="R56" s="134"/>
      <c r="S56" s="134" t="s">
        <v>97</v>
      </c>
      <c r="T56" s="135" t="s">
        <v>98</v>
      </c>
      <c r="U56" s="120">
        <v>0</v>
      </c>
      <c r="V56" s="120">
        <f>ROUND(E56*U56,2)</f>
        <v>0</v>
      </c>
      <c r="W56" s="120"/>
      <c r="X56" s="120" t="s">
        <v>99</v>
      </c>
      <c r="Y56" s="120" t="s">
        <v>100</v>
      </c>
      <c r="Z56" s="110"/>
      <c r="AA56" s="110"/>
      <c r="AB56" s="110"/>
      <c r="AC56" s="110"/>
      <c r="AD56" s="110"/>
      <c r="AE56" s="110"/>
      <c r="AF56" s="110"/>
      <c r="AG56" s="110" t="s">
        <v>102</v>
      </c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outlineLevel="2" x14ac:dyDescent="0.2">
      <c r="A57" s="117"/>
      <c r="B57" s="118"/>
      <c r="C57" s="152" t="s">
        <v>169</v>
      </c>
      <c r="D57" s="149"/>
      <c r="E57" s="150">
        <v>43.771999999999998</v>
      </c>
      <c r="F57" s="120"/>
      <c r="G57" s="120"/>
      <c r="H57" s="120"/>
      <c r="I57" s="120"/>
      <c r="J57" s="120"/>
      <c r="K57" s="120"/>
      <c r="L57" s="120"/>
      <c r="M57" s="120"/>
      <c r="N57" s="119"/>
      <c r="O57" s="119"/>
      <c r="P57" s="119"/>
      <c r="Q57" s="119"/>
      <c r="R57" s="120"/>
      <c r="S57" s="120"/>
      <c r="T57" s="120"/>
      <c r="U57" s="120"/>
      <c r="V57" s="120"/>
      <c r="W57" s="120"/>
      <c r="X57" s="120"/>
      <c r="Y57" s="120"/>
      <c r="Z57" s="110"/>
      <c r="AA57" s="110"/>
      <c r="AB57" s="110"/>
      <c r="AC57" s="110"/>
      <c r="AD57" s="110"/>
      <c r="AE57" s="110"/>
      <c r="AF57" s="110"/>
      <c r="AG57" s="110" t="s">
        <v>113</v>
      </c>
      <c r="AH57" s="110">
        <v>0</v>
      </c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3" x14ac:dyDescent="0.2">
      <c r="A58" s="117"/>
      <c r="B58" s="118"/>
      <c r="C58" s="152" t="s">
        <v>170</v>
      </c>
      <c r="D58" s="149"/>
      <c r="E58" s="150">
        <v>3.1415999999999999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">
      <c r="A59" s="117"/>
      <c r="B59" s="118"/>
      <c r="C59" s="152" t="s">
        <v>171</v>
      </c>
      <c r="D59" s="149"/>
      <c r="E59" s="150">
        <v>68.212000000000003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outlineLevel="3" x14ac:dyDescent="0.2">
      <c r="A60" s="117"/>
      <c r="B60" s="118"/>
      <c r="C60" s="152" t="s">
        <v>172</v>
      </c>
      <c r="D60" s="149"/>
      <c r="E60" s="150">
        <v>3.1314000000000002</v>
      </c>
      <c r="F60" s="120"/>
      <c r="G60" s="120"/>
      <c r="H60" s="120"/>
      <c r="I60" s="120"/>
      <c r="J60" s="120"/>
      <c r="K60" s="120"/>
      <c r="L60" s="120"/>
      <c r="M60" s="120"/>
      <c r="N60" s="119"/>
      <c r="O60" s="119"/>
      <c r="P60" s="119"/>
      <c r="Q60" s="119"/>
      <c r="R60" s="120"/>
      <c r="S60" s="120"/>
      <c r="T60" s="120"/>
      <c r="U60" s="120"/>
      <c r="V60" s="120"/>
      <c r="W60" s="120"/>
      <c r="X60" s="120"/>
      <c r="Y60" s="120"/>
      <c r="Z60" s="110"/>
      <c r="AA60" s="110"/>
      <c r="AB60" s="110"/>
      <c r="AC60" s="110"/>
      <c r="AD60" s="110"/>
      <c r="AE60" s="110"/>
      <c r="AF60" s="110"/>
      <c r="AG60" s="110" t="s">
        <v>113</v>
      </c>
      <c r="AH60" s="110">
        <v>0</v>
      </c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1" x14ac:dyDescent="0.2">
      <c r="A61" s="129">
        <v>15</v>
      </c>
      <c r="B61" s="130" t="s">
        <v>173</v>
      </c>
      <c r="C61" s="145" t="s">
        <v>174</v>
      </c>
      <c r="D61" s="131" t="s">
        <v>124</v>
      </c>
      <c r="E61" s="132">
        <v>6.4610000000000003</v>
      </c>
      <c r="F61" s="133">
        <v>0</v>
      </c>
      <c r="G61" s="134">
        <f>ROUND(E61*F61,2)</f>
        <v>0</v>
      </c>
      <c r="H61" s="133">
        <v>0</v>
      </c>
      <c r="I61" s="134">
        <f>ROUND(E61*H61,2)</f>
        <v>0</v>
      </c>
      <c r="J61" s="133">
        <v>900</v>
      </c>
      <c r="K61" s="134">
        <f>ROUND(E61*J61,2)</f>
        <v>5814.9</v>
      </c>
      <c r="L61" s="134">
        <v>21</v>
      </c>
      <c r="M61" s="134">
        <f>G61*(1+L61/100)</f>
        <v>0</v>
      </c>
      <c r="N61" s="132">
        <v>0</v>
      </c>
      <c r="O61" s="132">
        <f>ROUND(E61*N61,2)</f>
        <v>0</v>
      </c>
      <c r="P61" s="132">
        <v>0</v>
      </c>
      <c r="Q61" s="132">
        <f>ROUND(E61*P61,2)</f>
        <v>0</v>
      </c>
      <c r="R61" s="134"/>
      <c r="S61" s="134" t="s">
        <v>97</v>
      </c>
      <c r="T61" s="135" t="s">
        <v>98</v>
      </c>
      <c r="U61" s="120">
        <v>0</v>
      </c>
      <c r="V61" s="120">
        <f>ROUND(E61*U61,2)</f>
        <v>0</v>
      </c>
      <c r="W61" s="120"/>
      <c r="X61" s="120" t="s">
        <v>99</v>
      </c>
      <c r="Y61" s="120" t="s">
        <v>100</v>
      </c>
      <c r="Z61" s="110"/>
      <c r="AA61" s="110"/>
      <c r="AB61" s="110"/>
      <c r="AC61" s="110"/>
      <c r="AD61" s="110"/>
      <c r="AE61" s="110"/>
      <c r="AF61" s="110"/>
      <c r="AG61" s="110" t="s">
        <v>102</v>
      </c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2" x14ac:dyDescent="0.2">
      <c r="A62" s="117"/>
      <c r="B62" s="118"/>
      <c r="C62" s="152" t="s">
        <v>175</v>
      </c>
      <c r="D62" s="149"/>
      <c r="E62" s="150">
        <v>6.4610000000000003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x14ac:dyDescent="0.2">
      <c r="A63" s="122" t="s">
        <v>95</v>
      </c>
      <c r="B63" s="123" t="s">
        <v>41</v>
      </c>
      <c r="C63" s="143" t="s">
        <v>42</v>
      </c>
      <c r="D63" s="124"/>
      <c r="E63" s="125"/>
      <c r="F63" s="126"/>
      <c r="G63" s="126">
        <f>SUMIF(AG64:AG124,"&lt;&gt;NOR",G64:G124)</f>
        <v>0</v>
      </c>
      <c r="H63" s="126"/>
      <c r="I63" s="126">
        <f>SUM(I64:I124)</f>
        <v>331073.88</v>
      </c>
      <c r="J63" s="126"/>
      <c r="K63" s="126">
        <f>SUM(K64:K124)</f>
        <v>414206.14</v>
      </c>
      <c r="L63" s="126"/>
      <c r="M63" s="126">
        <f>SUM(M64:M124)</f>
        <v>0</v>
      </c>
      <c r="N63" s="125"/>
      <c r="O63" s="125">
        <f>SUM(O64:O124)</f>
        <v>105.21000000000001</v>
      </c>
      <c r="P63" s="125"/>
      <c r="Q63" s="125">
        <f>SUM(Q64:Q124)</f>
        <v>0</v>
      </c>
      <c r="R63" s="126"/>
      <c r="S63" s="126"/>
      <c r="T63" s="127"/>
      <c r="U63" s="121"/>
      <c r="V63" s="121">
        <f>SUM(V64:V124)</f>
        <v>397.47999999999996</v>
      </c>
      <c r="W63" s="121"/>
      <c r="X63" s="121"/>
      <c r="Y63" s="121"/>
      <c r="AG63" t="s">
        <v>96</v>
      </c>
    </row>
    <row r="64" spans="1:60" outlineLevel="1" x14ac:dyDescent="0.2">
      <c r="A64" s="129">
        <v>16</v>
      </c>
      <c r="B64" s="130" t="s">
        <v>176</v>
      </c>
      <c r="C64" s="145" t="s">
        <v>177</v>
      </c>
      <c r="D64" s="131" t="s">
        <v>124</v>
      </c>
      <c r="E64" s="132">
        <v>118.18</v>
      </c>
      <c r="F64" s="133">
        <v>0</v>
      </c>
      <c r="G64" s="134">
        <f>ROUND(E64*F64,2)</f>
        <v>0</v>
      </c>
      <c r="H64" s="133">
        <v>115.85</v>
      </c>
      <c r="I64" s="134">
        <f>ROUND(E64*H64,2)</f>
        <v>13691.15</v>
      </c>
      <c r="J64" s="133">
        <v>25.65</v>
      </c>
      <c r="K64" s="134">
        <f>ROUND(E64*J64,2)</f>
        <v>3031.32</v>
      </c>
      <c r="L64" s="134">
        <v>21</v>
      </c>
      <c r="M64" s="134">
        <f>G64*(1+L64/100)</f>
        <v>0</v>
      </c>
      <c r="N64" s="132">
        <v>0.215</v>
      </c>
      <c r="O64" s="132">
        <f>ROUND(E64*N64,2)</f>
        <v>25.41</v>
      </c>
      <c r="P64" s="132">
        <v>0</v>
      </c>
      <c r="Q64" s="132">
        <f>ROUND(E64*P64,2)</f>
        <v>0</v>
      </c>
      <c r="R64" s="134" t="s">
        <v>178</v>
      </c>
      <c r="S64" s="134" t="s">
        <v>109</v>
      </c>
      <c r="T64" s="135" t="s">
        <v>109</v>
      </c>
      <c r="U64" s="120">
        <v>2.5000000000000001E-2</v>
      </c>
      <c r="V64" s="120">
        <f>ROUND(E64*U64,2)</f>
        <v>2.95</v>
      </c>
      <c r="W64" s="120"/>
      <c r="X64" s="120" t="s">
        <v>99</v>
      </c>
      <c r="Y64" s="120" t="s">
        <v>100</v>
      </c>
      <c r="Z64" s="110"/>
      <c r="AA64" s="110"/>
      <c r="AB64" s="110"/>
      <c r="AC64" s="110"/>
      <c r="AD64" s="110"/>
      <c r="AE64" s="110"/>
      <c r="AF64" s="110"/>
      <c r="AG64" s="110" t="s">
        <v>102</v>
      </c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2" x14ac:dyDescent="0.2">
      <c r="A65" s="117"/>
      <c r="B65" s="118"/>
      <c r="C65" s="299" t="s">
        <v>179</v>
      </c>
      <c r="D65" s="300"/>
      <c r="E65" s="300"/>
      <c r="F65" s="300"/>
      <c r="G65" s="300"/>
      <c r="H65" s="120"/>
      <c r="I65" s="120"/>
      <c r="J65" s="120"/>
      <c r="K65" s="120"/>
      <c r="L65" s="120"/>
      <c r="M65" s="120"/>
      <c r="N65" s="119"/>
      <c r="O65" s="119"/>
      <c r="P65" s="119"/>
      <c r="Q65" s="119"/>
      <c r="R65" s="120"/>
      <c r="S65" s="120"/>
      <c r="T65" s="120"/>
      <c r="U65" s="120"/>
      <c r="V65" s="120"/>
      <c r="W65" s="120"/>
      <c r="X65" s="120"/>
      <c r="Y65" s="120"/>
      <c r="Z65" s="110"/>
      <c r="AA65" s="110"/>
      <c r="AB65" s="110"/>
      <c r="AC65" s="110"/>
      <c r="AD65" s="110"/>
      <c r="AE65" s="110"/>
      <c r="AF65" s="110"/>
      <c r="AG65" s="110" t="s">
        <v>111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">
      <c r="A66" s="117"/>
      <c r="B66" s="118"/>
      <c r="C66" s="152" t="s">
        <v>180</v>
      </c>
      <c r="D66" s="149"/>
      <c r="E66" s="150">
        <v>118.18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outlineLevel="1" x14ac:dyDescent="0.2">
      <c r="A67" s="129">
        <v>17</v>
      </c>
      <c r="B67" s="130" t="s">
        <v>181</v>
      </c>
      <c r="C67" s="145" t="s">
        <v>182</v>
      </c>
      <c r="D67" s="131" t="s">
        <v>124</v>
      </c>
      <c r="E67" s="132">
        <v>118.18</v>
      </c>
      <c r="F67" s="133">
        <v>0</v>
      </c>
      <c r="G67" s="134">
        <f>ROUND(E67*F67,2)</f>
        <v>0</v>
      </c>
      <c r="H67" s="133">
        <v>173.78</v>
      </c>
      <c r="I67" s="134">
        <f>ROUND(E67*H67,2)</f>
        <v>20537.32</v>
      </c>
      <c r="J67" s="133">
        <v>29.22</v>
      </c>
      <c r="K67" s="134">
        <f>ROUND(E67*J67,2)</f>
        <v>3453.22</v>
      </c>
      <c r="L67" s="134">
        <v>21</v>
      </c>
      <c r="M67" s="134">
        <f>G67*(1+L67/100)</f>
        <v>0</v>
      </c>
      <c r="N67" s="132">
        <v>0.32250000000000001</v>
      </c>
      <c r="O67" s="132">
        <f>ROUND(E67*N67,2)</f>
        <v>38.11</v>
      </c>
      <c r="P67" s="132">
        <v>0</v>
      </c>
      <c r="Q67" s="132">
        <f>ROUND(E67*P67,2)</f>
        <v>0</v>
      </c>
      <c r="R67" s="134" t="s">
        <v>178</v>
      </c>
      <c r="S67" s="134" t="s">
        <v>109</v>
      </c>
      <c r="T67" s="135" t="s">
        <v>109</v>
      </c>
      <c r="U67" s="120">
        <v>2.5999999999999999E-2</v>
      </c>
      <c r="V67" s="120">
        <f>ROUND(E67*U67,2)</f>
        <v>3.07</v>
      </c>
      <c r="W67" s="120"/>
      <c r="X67" s="120" t="s">
        <v>99</v>
      </c>
      <c r="Y67" s="120" t="s">
        <v>100</v>
      </c>
      <c r="Z67" s="110"/>
      <c r="AA67" s="110"/>
      <c r="AB67" s="110"/>
      <c r="AC67" s="110"/>
      <c r="AD67" s="110"/>
      <c r="AE67" s="110"/>
      <c r="AF67" s="110"/>
      <c r="AG67" s="110" t="s">
        <v>102</v>
      </c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</row>
    <row r="68" spans="1:60" outlineLevel="2" x14ac:dyDescent="0.2">
      <c r="A68" s="117"/>
      <c r="B68" s="118"/>
      <c r="C68" s="299" t="s">
        <v>179</v>
      </c>
      <c r="D68" s="300"/>
      <c r="E68" s="300"/>
      <c r="F68" s="300"/>
      <c r="G68" s="300"/>
      <c r="H68" s="120"/>
      <c r="I68" s="120"/>
      <c r="J68" s="120"/>
      <c r="K68" s="120"/>
      <c r="L68" s="120"/>
      <c r="M68" s="120"/>
      <c r="N68" s="119"/>
      <c r="O68" s="119"/>
      <c r="P68" s="119"/>
      <c r="Q68" s="119"/>
      <c r="R68" s="120"/>
      <c r="S68" s="120"/>
      <c r="T68" s="120"/>
      <c r="U68" s="120"/>
      <c r="V68" s="120"/>
      <c r="W68" s="120"/>
      <c r="X68" s="120"/>
      <c r="Y68" s="120"/>
      <c r="Z68" s="110"/>
      <c r="AA68" s="110"/>
      <c r="AB68" s="110"/>
      <c r="AC68" s="110"/>
      <c r="AD68" s="110"/>
      <c r="AE68" s="110"/>
      <c r="AF68" s="110"/>
      <c r="AG68" s="110" t="s">
        <v>111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">
      <c r="A69" s="117"/>
      <c r="B69" s="118"/>
      <c r="C69" s="152" t="s">
        <v>183</v>
      </c>
      <c r="D69" s="149"/>
      <c r="E69" s="150">
        <v>118.18</v>
      </c>
      <c r="F69" s="120"/>
      <c r="G69" s="120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113</v>
      </c>
      <c r="AH69" s="110">
        <v>0</v>
      </c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1" x14ac:dyDescent="0.2">
      <c r="A70" s="129">
        <v>18</v>
      </c>
      <c r="B70" s="130" t="s">
        <v>184</v>
      </c>
      <c r="C70" s="145" t="s">
        <v>185</v>
      </c>
      <c r="D70" s="131" t="s">
        <v>124</v>
      </c>
      <c r="E70" s="132">
        <v>148.19999999999999</v>
      </c>
      <c r="F70" s="133">
        <v>0</v>
      </c>
      <c r="G70" s="134">
        <f>ROUND(E70*F70,2)</f>
        <v>0</v>
      </c>
      <c r="H70" s="133">
        <v>68.5</v>
      </c>
      <c r="I70" s="134">
        <f>ROUND(E70*H70,2)</f>
        <v>10151.700000000001</v>
      </c>
      <c r="J70" s="133">
        <v>453.5</v>
      </c>
      <c r="K70" s="134">
        <f>ROUND(E70*J70,2)</f>
        <v>67208.7</v>
      </c>
      <c r="L70" s="134">
        <v>21</v>
      </c>
      <c r="M70" s="134">
        <f>G70*(1+L70/100)</f>
        <v>0</v>
      </c>
      <c r="N70" s="132">
        <v>4.7660000000000001E-2</v>
      </c>
      <c r="O70" s="132">
        <f>ROUND(E70*N70,2)</f>
        <v>7.06</v>
      </c>
      <c r="P70" s="132">
        <v>0</v>
      </c>
      <c r="Q70" s="132">
        <f>ROUND(E70*P70,2)</f>
        <v>0</v>
      </c>
      <c r="R70" s="134" t="s">
        <v>125</v>
      </c>
      <c r="S70" s="134" t="s">
        <v>109</v>
      </c>
      <c r="T70" s="135" t="s">
        <v>109</v>
      </c>
      <c r="U70" s="120">
        <v>0.84</v>
      </c>
      <c r="V70" s="120">
        <f>ROUND(E70*U70,2)</f>
        <v>124.49</v>
      </c>
      <c r="W70" s="120"/>
      <c r="X70" s="120" t="s">
        <v>99</v>
      </c>
      <c r="Y70" s="120" t="s">
        <v>100</v>
      </c>
      <c r="Z70" s="110"/>
      <c r="AA70" s="110"/>
      <c r="AB70" s="110"/>
      <c r="AC70" s="110"/>
      <c r="AD70" s="110"/>
      <c r="AE70" s="110"/>
      <c r="AF70" s="110"/>
      <c r="AG70" s="110" t="s">
        <v>102</v>
      </c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2" x14ac:dyDescent="0.2">
      <c r="A71" s="117"/>
      <c r="B71" s="118"/>
      <c r="C71" s="152" t="s">
        <v>186</v>
      </c>
      <c r="D71" s="149"/>
      <c r="E71" s="150"/>
      <c r="F71" s="120"/>
      <c r="G71" s="120"/>
      <c r="H71" s="120"/>
      <c r="I71" s="120"/>
      <c r="J71" s="120"/>
      <c r="K71" s="120"/>
      <c r="L71" s="120"/>
      <c r="M71" s="120"/>
      <c r="N71" s="119"/>
      <c r="O71" s="119"/>
      <c r="P71" s="119"/>
      <c r="Q71" s="119"/>
      <c r="R71" s="120"/>
      <c r="S71" s="120"/>
      <c r="T71" s="120"/>
      <c r="U71" s="120"/>
      <c r="V71" s="120"/>
      <c r="W71" s="120"/>
      <c r="X71" s="120"/>
      <c r="Y71" s="120"/>
      <c r="Z71" s="110"/>
      <c r="AA71" s="110"/>
      <c r="AB71" s="110"/>
      <c r="AC71" s="110"/>
      <c r="AD71" s="110"/>
      <c r="AE71" s="110"/>
      <c r="AF71" s="110"/>
      <c r="AG71" s="110" t="s">
        <v>113</v>
      </c>
      <c r="AH71" s="110">
        <v>0</v>
      </c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3" x14ac:dyDescent="0.2">
      <c r="A72" s="117"/>
      <c r="B72" s="118"/>
      <c r="C72" s="152" t="s">
        <v>187</v>
      </c>
      <c r="D72" s="149"/>
      <c r="E72" s="150">
        <v>11.44</v>
      </c>
      <c r="F72" s="120"/>
      <c r="G72" s="120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113</v>
      </c>
      <c r="AH72" s="110">
        <v>0</v>
      </c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3" x14ac:dyDescent="0.2">
      <c r="A73" s="117"/>
      <c r="B73" s="118"/>
      <c r="C73" s="152" t="s">
        <v>188</v>
      </c>
      <c r="D73" s="149"/>
      <c r="E73" s="150">
        <v>31.33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3" x14ac:dyDescent="0.2">
      <c r="A74" s="117"/>
      <c r="B74" s="118"/>
      <c r="C74" s="152" t="s">
        <v>189</v>
      </c>
      <c r="D74" s="149"/>
      <c r="E74" s="150">
        <v>12.22</v>
      </c>
      <c r="F74" s="120"/>
      <c r="G74" s="120"/>
      <c r="H74" s="120"/>
      <c r="I74" s="120"/>
      <c r="J74" s="120"/>
      <c r="K74" s="120"/>
      <c r="L74" s="120"/>
      <c r="M74" s="120"/>
      <c r="N74" s="119"/>
      <c r="O74" s="119"/>
      <c r="P74" s="119"/>
      <c r="Q74" s="119"/>
      <c r="R74" s="120"/>
      <c r="S74" s="120"/>
      <c r="T74" s="120"/>
      <c r="U74" s="120"/>
      <c r="V74" s="120"/>
      <c r="W74" s="120"/>
      <c r="X74" s="120"/>
      <c r="Y74" s="120"/>
      <c r="Z74" s="110"/>
      <c r="AA74" s="110"/>
      <c r="AB74" s="110"/>
      <c r="AC74" s="110"/>
      <c r="AD74" s="110"/>
      <c r="AE74" s="110"/>
      <c r="AF74" s="110"/>
      <c r="AG74" s="110" t="s">
        <v>113</v>
      </c>
      <c r="AH74" s="110">
        <v>0</v>
      </c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3" x14ac:dyDescent="0.2">
      <c r="A75" s="117"/>
      <c r="B75" s="118"/>
      <c r="C75" s="152" t="s">
        <v>190</v>
      </c>
      <c r="D75" s="149"/>
      <c r="E75" s="150">
        <v>3.1850000000000001</v>
      </c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">
      <c r="A76" s="117"/>
      <c r="B76" s="118"/>
      <c r="C76" s="152" t="s">
        <v>191</v>
      </c>
      <c r="D76" s="149"/>
      <c r="E76" s="150">
        <v>10.4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">
      <c r="A77" s="117"/>
      <c r="B77" s="118"/>
      <c r="C77" s="152" t="s">
        <v>192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">
      <c r="A78" s="117"/>
      <c r="B78" s="118"/>
      <c r="C78" s="152" t="s">
        <v>193</v>
      </c>
      <c r="D78" s="149"/>
      <c r="E78" s="150">
        <v>11.44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">
      <c r="A79" s="117"/>
      <c r="B79" s="118"/>
      <c r="C79" s="152" t="s">
        <v>194</v>
      </c>
      <c r="D79" s="149"/>
      <c r="E79" s="150">
        <v>13.52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">
      <c r="A80" s="117"/>
      <c r="B80" s="118"/>
      <c r="C80" s="152" t="s">
        <v>195</v>
      </c>
      <c r="D80" s="149"/>
      <c r="E80" s="150">
        <v>3.1850000000000001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">
      <c r="A81" s="117"/>
      <c r="B81" s="118"/>
      <c r="C81" s="152" t="s">
        <v>196</v>
      </c>
      <c r="D81" s="149"/>
      <c r="E81" s="150">
        <v>13.91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">
      <c r="A82" s="117"/>
      <c r="B82" s="118"/>
      <c r="C82" s="152" t="s">
        <v>197</v>
      </c>
      <c r="D82" s="149"/>
      <c r="E82" s="150">
        <v>6.24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1" x14ac:dyDescent="0.2">
      <c r="A83" s="129">
        <v>19</v>
      </c>
      <c r="B83" s="130" t="s">
        <v>198</v>
      </c>
      <c r="C83" s="145" t="s">
        <v>199</v>
      </c>
      <c r="D83" s="131" t="s">
        <v>124</v>
      </c>
      <c r="E83" s="132">
        <v>4.59</v>
      </c>
      <c r="F83" s="133">
        <v>0</v>
      </c>
      <c r="G83" s="134">
        <f>ROUND(E83*F83,2)</f>
        <v>0</v>
      </c>
      <c r="H83" s="133">
        <v>329.41</v>
      </c>
      <c r="I83" s="134">
        <f>ROUND(E83*H83,2)</f>
        <v>1511.99</v>
      </c>
      <c r="J83" s="133">
        <v>668.59</v>
      </c>
      <c r="K83" s="134">
        <f>ROUND(E83*J83,2)</f>
        <v>3068.83</v>
      </c>
      <c r="L83" s="134">
        <v>21</v>
      </c>
      <c r="M83" s="134">
        <f>G83*(1+L83/100)</f>
        <v>0</v>
      </c>
      <c r="N83" s="132">
        <v>3.4909999999999997E-2</v>
      </c>
      <c r="O83" s="132">
        <f>ROUND(E83*N83,2)</f>
        <v>0.16</v>
      </c>
      <c r="P83" s="132">
        <v>0</v>
      </c>
      <c r="Q83" s="132">
        <f>ROUND(E83*P83,2)</f>
        <v>0</v>
      </c>
      <c r="R83" s="134" t="s">
        <v>108</v>
      </c>
      <c r="S83" s="134" t="s">
        <v>109</v>
      </c>
      <c r="T83" s="135" t="s">
        <v>109</v>
      </c>
      <c r="U83" s="120">
        <v>1.1841699999999999</v>
      </c>
      <c r="V83" s="120">
        <f>ROUND(E83*U83,2)</f>
        <v>5.44</v>
      </c>
      <c r="W83" s="120"/>
      <c r="X83" s="120" t="s">
        <v>99</v>
      </c>
      <c r="Y83" s="120" t="s">
        <v>100</v>
      </c>
      <c r="Z83" s="110"/>
      <c r="AA83" s="110"/>
      <c r="AB83" s="110"/>
      <c r="AC83" s="110"/>
      <c r="AD83" s="110"/>
      <c r="AE83" s="110"/>
      <c r="AF83" s="110"/>
      <c r="AG83" s="110" t="s">
        <v>102</v>
      </c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2" x14ac:dyDescent="0.2">
      <c r="A84" s="117"/>
      <c r="B84" s="118"/>
      <c r="C84" s="299" t="s">
        <v>200</v>
      </c>
      <c r="D84" s="300"/>
      <c r="E84" s="300"/>
      <c r="F84" s="300"/>
      <c r="G84" s="300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111</v>
      </c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51" t="str">
        <f>C84</f>
        <v>okenního nebo dveřního, z pomocného pracovního lešení o výšce podlahy do 1900 mm a pro zatížení do 1,5 kPa,</v>
      </c>
      <c r="BB84" s="110"/>
      <c r="BC84" s="110"/>
      <c r="BD84" s="110"/>
      <c r="BE84" s="110"/>
      <c r="BF84" s="110"/>
      <c r="BG84" s="110"/>
      <c r="BH84" s="110"/>
    </row>
    <row r="85" spans="1:60" outlineLevel="2" x14ac:dyDescent="0.2">
      <c r="A85" s="117"/>
      <c r="B85" s="118"/>
      <c r="C85" s="152" t="s">
        <v>201</v>
      </c>
      <c r="D85" s="149"/>
      <c r="E85" s="150">
        <v>4.59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1" x14ac:dyDescent="0.2">
      <c r="A86" s="129">
        <v>20</v>
      </c>
      <c r="B86" s="130" t="s">
        <v>202</v>
      </c>
      <c r="C86" s="145" t="s">
        <v>203</v>
      </c>
      <c r="D86" s="131" t="s">
        <v>161</v>
      </c>
      <c r="E86" s="132">
        <v>7.8</v>
      </c>
      <c r="F86" s="133">
        <v>0</v>
      </c>
      <c r="G86" s="134">
        <f>ROUND(E86*F86,2)</f>
        <v>0</v>
      </c>
      <c r="H86" s="133">
        <v>70.5</v>
      </c>
      <c r="I86" s="134">
        <f>ROUND(E86*H86,2)</f>
        <v>549.9</v>
      </c>
      <c r="J86" s="133">
        <v>0</v>
      </c>
      <c r="K86" s="134">
        <f>ROUND(E86*J86,2)</f>
        <v>0</v>
      </c>
      <c r="L86" s="134">
        <v>21</v>
      </c>
      <c r="M86" s="134">
        <f>G86*(1+L86/100)</f>
        <v>0</v>
      </c>
      <c r="N86" s="132">
        <v>4.6000000000000001E-4</v>
      </c>
      <c r="O86" s="132">
        <f>ROUND(E86*N86,2)</f>
        <v>0</v>
      </c>
      <c r="P86" s="132">
        <v>0</v>
      </c>
      <c r="Q86" s="132">
        <f>ROUND(E86*P86,2)</f>
        <v>0</v>
      </c>
      <c r="R86" s="134" t="s">
        <v>125</v>
      </c>
      <c r="S86" s="134" t="s">
        <v>109</v>
      </c>
      <c r="T86" s="135" t="s">
        <v>109</v>
      </c>
      <c r="U86" s="120">
        <v>0</v>
      </c>
      <c r="V86" s="120">
        <f>ROUND(E86*U86,2)</f>
        <v>0</v>
      </c>
      <c r="W86" s="120"/>
      <c r="X86" s="120" t="s">
        <v>99</v>
      </c>
      <c r="Y86" s="120" t="s">
        <v>100</v>
      </c>
      <c r="Z86" s="110"/>
      <c r="AA86" s="110"/>
      <c r="AB86" s="110"/>
      <c r="AC86" s="110"/>
      <c r="AD86" s="110"/>
      <c r="AE86" s="110"/>
      <c r="AF86" s="110"/>
      <c r="AG86" s="110" t="s">
        <v>102</v>
      </c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2" x14ac:dyDescent="0.2">
      <c r="A87" s="117"/>
      <c r="B87" s="118"/>
      <c r="C87" s="299" t="s">
        <v>204</v>
      </c>
      <c r="D87" s="300"/>
      <c r="E87" s="300"/>
      <c r="F87" s="300"/>
      <c r="G87" s="300"/>
      <c r="H87" s="120"/>
      <c r="I87" s="120"/>
      <c r="J87" s="120"/>
      <c r="K87" s="120"/>
      <c r="L87" s="120"/>
      <c r="M87" s="120"/>
      <c r="N87" s="119"/>
      <c r="O87" s="119"/>
      <c r="P87" s="119"/>
      <c r="Q87" s="119"/>
      <c r="R87" s="120"/>
      <c r="S87" s="120"/>
      <c r="T87" s="120"/>
      <c r="U87" s="120"/>
      <c r="V87" s="120"/>
      <c r="W87" s="120"/>
      <c r="X87" s="120"/>
      <c r="Y87" s="120"/>
      <c r="Z87" s="110"/>
      <c r="AA87" s="110"/>
      <c r="AB87" s="110"/>
      <c r="AC87" s="110"/>
      <c r="AD87" s="110"/>
      <c r="AE87" s="110"/>
      <c r="AF87" s="110"/>
      <c r="AG87" s="110" t="s">
        <v>111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51" t="str">
        <f>C87</f>
        <v>omítka vápenocementová, strojně nebo ručně nanášená v podlaží i ve schodišti na jakýkoliv druh podkladu, kompletní souvrství</v>
      </c>
      <c r="BB87" s="110"/>
      <c r="BC87" s="110"/>
      <c r="BD87" s="110"/>
      <c r="BE87" s="110"/>
      <c r="BF87" s="110"/>
      <c r="BG87" s="110"/>
      <c r="BH87" s="110"/>
    </row>
    <row r="88" spans="1:60" outlineLevel="2" x14ac:dyDescent="0.2">
      <c r="A88" s="117"/>
      <c r="B88" s="118"/>
      <c r="C88" s="152" t="s">
        <v>205</v>
      </c>
      <c r="D88" s="149"/>
      <c r="E88" s="150">
        <v>7.8</v>
      </c>
      <c r="F88" s="120"/>
      <c r="G88" s="120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113</v>
      </c>
      <c r="AH88" s="110">
        <v>0</v>
      </c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</row>
    <row r="89" spans="1:60" ht="22.5" outlineLevel="1" x14ac:dyDescent="0.2">
      <c r="A89" s="129">
        <v>21</v>
      </c>
      <c r="B89" s="130" t="s">
        <v>206</v>
      </c>
      <c r="C89" s="145" t="s">
        <v>207</v>
      </c>
      <c r="D89" s="131" t="s">
        <v>124</v>
      </c>
      <c r="E89" s="132">
        <v>8.4</v>
      </c>
      <c r="F89" s="133">
        <v>0</v>
      </c>
      <c r="G89" s="134">
        <f>ROUND(E89*F89,2)</f>
        <v>0</v>
      </c>
      <c r="H89" s="133">
        <v>1697.89</v>
      </c>
      <c r="I89" s="134">
        <f>ROUND(E89*H89,2)</f>
        <v>14262.28</v>
      </c>
      <c r="J89" s="133">
        <v>792.11</v>
      </c>
      <c r="K89" s="134">
        <f>ROUND(E89*J89,2)</f>
        <v>6653.72</v>
      </c>
      <c r="L89" s="134">
        <v>21</v>
      </c>
      <c r="M89" s="134">
        <f>G89*(1+L89/100)</f>
        <v>0</v>
      </c>
      <c r="N89" s="132">
        <v>3.934E-2</v>
      </c>
      <c r="O89" s="132">
        <f>ROUND(E89*N89,2)</f>
        <v>0.33</v>
      </c>
      <c r="P89" s="132">
        <v>0</v>
      </c>
      <c r="Q89" s="132">
        <f>ROUND(E89*P89,2)</f>
        <v>0</v>
      </c>
      <c r="R89" s="134" t="s">
        <v>125</v>
      </c>
      <c r="S89" s="134" t="s">
        <v>109</v>
      </c>
      <c r="T89" s="135" t="s">
        <v>109</v>
      </c>
      <c r="U89" s="120">
        <v>1.4157999999999999</v>
      </c>
      <c r="V89" s="120">
        <f>ROUND(E89*U89,2)</f>
        <v>11.89</v>
      </c>
      <c r="W89" s="120"/>
      <c r="X89" s="120" t="s">
        <v>99</v>
      </c>
      <c r="Y89" s="120" t="s">
        <v>100</v>
      </c>
      <c r="Z89" s="110"/>
      <c r="AA89" s="110"/>
      <c r="AB89" s="110"/>
      <c r="AC89" s="110"/>
      <c r="AD89" s="110"/>
      <c r="AE89" s="110"/>
      <c r="AF89" s="110"/>
      <c r="AG89" s="110" t="s">
        <v>102</v>
      </c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ht="33.75" outlineLevel="2" x14ac:dyDescent="0.2">
      <c r="A90" s="117"/>
      <c r="B90" s="118"/>
      <c r="C90" s="299" t="s">
        <v>208</v>
      </c>
      <c r="D90" s="300"/>
      <c r="E90" s="300"/>
      <c r="F90" s="300"/>
      <c r="G90" s="300"/>
      <c r="H90" s="120"/>
      <c r="I90" s="120"/>
      <c r="J90" s="120"/>
      <c r="K90" s="120"/>
      <c r="L90" s="120"/>
      <c r="M90" s="120"/>
      <c r="N90" s="119"/>
      <c r="O90" s="119"/>
      <c r="P90" s="119"/>
      <c r="Q90" s="119"/>
      <c r="R90" s="120"/>
      <c r="S90" s="120"/>
      <c r="T90" s="120"/>
      <c r="U90" s="120"/>
      <c r="V90" s="120"/>
      <c r="W90" s="120"/>
      <c r="X90" s="120"/>
      <c r="Y90" s="120"/>
      <c r="Z90" s="110"/>
      <c r="AA90" s="110"/>
      <c r="AB90" s="110"/>
      <c r="AC90" s="110"/>
      <c r="AD90" s="110"/>
      <c r="AE90" s="110"/>
      <c r="AF90" s="110"/>
      <c r="AG90" s="110" t="s">
        <v>111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51" t="str">
        <f>C90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0" s="110"/>
      <c r="BC90" s="110"/>
      <c r="BD90" s="110"/>
      <c r="BE90" s="110"/>
      <c r="BF90" s="110"/>
      <c r="BG90" s="110"/>
      <c r="BH90" s="110"/>
    </row>
    <row r="91" spans="1:60" outlineLevel="2" x14ac:dyDescent="0.2">
      <c r="A91" s="117"/>
      <c r="B91" s="118"/>
      <c r="C91" s="304" t="s">
        <v>209</v>
      </c>
      <c r="D91" s="305"/>
      <c r="E91" s="305"/>
      <c r="F91" s="305"/>
      <c r="G91" s="305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210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</row>
    <row r="92" spans="1:60" outlineLevel="2" x14ac:dyDescent="0.2">
      <c r="A92" s="117"/>
      <c r="B92" s="118"/>
      <c r="C92" s="152" t="s">
        <v>211</v>
      </c>
      <c r="D92" s="149"/>
      <c r="E92" s="150">
        <v>1.2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outlineLevel="3" x14ac:dyDescent="0.2">
      <c r="A93" s="117"/>
      <c r="B93" s="118"/>
      <c r="C93" s="152" t="s">
        <v>212</v>
      </c>
      <c r="D93" s="149"/>
      <c r="E93" s="150">
        <v>7.2</v>
      </c>
      <c r="F93" s="120"/>
      <c r="G93" s="120"/>
      <c r="H93" s="120"/>
      <c r="I93" s="120"/>
      <c r="J93" s="120"/>
      <c r="K93" s="120"/>
      <c r="L93" s="120"/>
      <c r="M93" s="120"/>
      <c r="N93" s="119"/>
      <c r="O93" s="119"/>
      <c r="P93" s="119"/>
      <c r="Q93" s="119"/>
      <c r="R93" s="120"/>
      <c r="S93" s="120"/>
      <c r="T93" s="120"/>
      <c r="U93" s="120"/>
      <c r="V93" s="120"/>
      <c r="W93" s="120"/>
      <c r="X93" s="120"/>
      <c r="Y93" s="120"/>
      <c r="Z93" s="110"/>
      <c r="AA93" s="110"/>
      <c r="AB93" s="110"/>
      <c r="AC93" s="110"/>
      <c r="AD93" s="110"/>
      <c r="AE93" s="110"/>
      <c r="AF93" s="110"/>
      <c r="AG93" s="110" t="s">
        <v>113</v>
      </c>
      <c r="AH93" s="110">
        <v>0</v>
      </c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outlineLevel="1" x14ac:dyDescent="0.2">
      <c r="A94" s="129">
        <v>22</v>
      </c>
      <c r="B94" s="130" t="s">
        <v>213</v>
      </c>
      <c r="C94" s="145" t="s">
        <v>214</v>
      </c>
      <c r="D94" s="131" t="s">
        <v>107</v>
      </c>
      <c r="E94" s="132">
        <v>0.56545000000000001</v>
      </c>
      <c r="F94" s="133">
        <v>0</v>
      </c>
      <c r="G94" s="134">
        <f>ROUND(E94*F94,2)</f>
        <v>0</v>
      </c>
      <c r="H94" s="133">
        <v>6873.38</v>
      </c>
      <c r="I94" s="134">
        <f>ROUND(E94*H94,2)</f>
        <v>3886.55</v>
      </c>
      <c r="J94" s="133">
        <v>836.62</v>
      </c>
      <c r="K94" s="134">
        <f>ROUND(E94*J94,2)</f>
        <v>473.07</v>
      </c>
      <c r="L94" s="134">
        <v>21</v>
      </c>
      <c r="M94" s="134">
        <f>G94*(1+L94/100)</f>
        <v>0</v>
      </c>
      <c r="N94" s="132">
        <v>1.6</v>
      </c>
      <c r="O94" s="132">
        <f>ROUND(E94*N94,2)</f>
        <v>0.9</v>
      </c>
      <c r="P94" s="132">
        <v>0</v>
      </c>
      <c r="Q94" s="132">
        <f>ROUND(E94*P94,2)</f>
        <v>0</v>
      </c>
      <c r="R94" s="134" t="s">
        <v>125</v>
      </c>
      <c r="S94" s="134" t="s">
        <v>109</v>
      </c>
      <c r="T94" s="135" t="s">
        <v>109</v>
      </c>
      <c r="U94" s="120">
        <v>1.8360000000000001</v>
      </c>
      <c r="V94" s="120">
        <f>ROUND(E94*U94,2)</f>
        <v>1.04</v>
      </c>
      <c r="W94" s="120"/>
      <c r="X94" s="120" t="s">
        <v>99</v>
      </c>
      <c r="Y94" s="120" t="s">
        <v>100</v>
      </c>
      <c r="Z94" s="110"/>
      <c r="AA94" s="110"/>
      <c r="AB94" s="110"/>
      <c r="AC94" s="110"/>
      <c r="AD94" s="110"/>
      <c r="AE94" s="110"/>
      <c r="AF94" s="110"/>
      <c r="AG94" s="110" t="s">
        <v>102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</row>
    <row r="95" spans="1:60" outlineLevel="2" x14ac:dyDescent="0.2">
      <c r="A95" s="117"/>
      <c r="B95" s="118"/>
      <c r="C95" s="299" t="s">
        <v>215</v>
      </c>
      <c r="D95" s="300"/>
      <c r="E95" s="300"/>
      <c r="F95" s="300"/>
      <c r="G95" s="300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111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51" t="str">
        <f>C95</f>
        <v>pod mazaniny a dlažby, popř. na plochých střechách, vodorovný nebo ve spádu, s udusáním a urovnáním povrchu,</v>
      </c>
      <c r="BB95" s="110"/>
      <c r="BC95" s="110"/>
      <c r="BD95" s="110"/>
      <c r="BE95" s="110"/>
      <c r="BF95" s="110"/>
      <c r="BG95" s="110"/>
      <c r="BH95" s="110"/>
    </row>
    <row r="96" spans="1:60" outlineLevel="2" x14ac:dyDescent="0.2">
      <c r="A96" s="117"/>
      <c r="B96" s="118"/>
      <c r="C96" s="152" t="s">
        <v>216</v>
      </c>
      <c r="D96" s="149"/>
      <c r="E96" s="150">
        <v>0.56545000000000001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ht="22.5" outlineLevel="1" x14ac:dyDescent="0.2">
      <c r="A97" s="129">
        <v>23</v>
      </c>
      <c r="B97" s="130" t="s">
        <v>217</v>
      </c>
      <c r="C97" s="145" t="s">
        <v>218</v>
      </c>
      <c r="D97" s="131" t="s">
        <v>124</v>
      </c>
      <c r="E97" s="132">
        <v>508.91</v>
      </c>
      <c r="F97" s="133">
        <v>0</v>
      </c>
      <c r="G97" s="134">
        <f>ROUND(E97*F97,2)</f>
        <v>0</v>
      </c>
      <c r="H97" s="133">
        <v>316.33</v>
      </c>
      <c r="I97" s="134">
        <f>ROUND(E97*H97,2)</f>
        <v>160983.5</v>
      </c>
      <c r="J97" s="133">
        <v>138.66999999999999</v>
      </c>
      <c r="K97" s="134">
        <f>ROUND(E97*J97,2)</f>
        <v>70570.55</v>
      </c>
      <c r="L97" s="134">
        <v>21</v>
      </c>
      <c r="M97" s="134">
        <f>G97*(1+L97/100)</f>
        <v>0</v>
      </c>
      <c r="N97" s="132">
        <v>8.9200000000000008E-3</v>
      </c>
      <c r="O97" s="132">
        <f>ROUND(E97*N97,2)</f>
        <v>4.54</v>
      </c>
      <c r="P97" s="132">
        <v>0</v>
      </c>
      <c r="Q97" s="132">
        <f>ROUND(E97*P97,2)</f>
        <v>0</v>
      </c>
      <c r="R97" s="134" t="s">
        <v>125</v>
      </c>
      <c r="S97" s="134" t="s">
        <v>109</v>
      </c>
      <c r="T97" s="135" t="s">
        <v>109</v>
      </c>
      <c r="U97" s="120">
        <v>0.25800000000000001</v>
      </c>
      <c r="V97" s="120">
        <f>ROUND(E97*U97,2)</f>
        <v>131.30000000000001</v>
      </c>
      <c r="W97" s="120"/>
      <c r="X97" s="120" t="s">
        <v>99</v>
      </c>
      <c r="Y97" s="120" t="s">
        <v>100</v>
      </c>
      <c r="Z97" s="110"/>
      <c r="AA97" s="110"/>
      <c r="AB97" s="110"/>
      <c r="AC97" s="110"/>
      <c r="AD97" s="110"/>
      <c r="AE97" s="110"/>
      <c r="AF97" s="110"/>
      <c r="AG97" s="110" t="s">
        <v>102</v>
      </c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2" x14ac:dyDescent="0.2">
      <c r="A98" s="117"/>
      <c r="B98" s="118"/>
      <c r="C98" s="299" t="s">
        <v>219</v>
      </c>
      <c r="D98" s="300"/>
      <c r="E98" s="300"/>
      <c r="F98" s="300"/>
      <c r="G98" s="300"/>
      <c r="H98" s="120"/>
      <c r="I98" s="120"/>
      <c r="J98" s="120"/>
      <c r="K98" s="120"/>
      <c r="L98" s="120"/>
      <c r="M98" s="120"/>
      <c r="N98" s="119"/>
      <c r="O98" s="119"/>
      <c r="P98" s="119"/>
      <c r="Q98" s="119"/>
      <c r="R98" s="120"/>
      <c r="S98" s="120"/>
      <c r="T98" s="120"/>
      <c r="U98" s="120"/>
      <c r="V98" s="120"/>
      <c r="W98" s="120"/>
      <c r="X98" s="120"/>
      <c r="Y98" s="120"/>
      <c r="Z98" s="110"/>
      <c r="AA98" s="110"/>
      <c r="AB98" s="110"/>
      <c r="AC98" s="110"/>
      <c r="AD98" s="110"/>
      <c r="AE98" s="110"/>
      <c r="AF98" s="110"/>
      <c r="AG98" s="110" t="s">
        <v>111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">
      <c r="A99" s="117"/>
      <c r="B99" s="118"/>
      <c r="C99" s="152" t="s">
        <v>220</v>
      </c>
      <c r="D99" s="149"/>
      <c r="E99" s="150"/>
      <c r="F99" s="120"/>
      <c r="G99" s="120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113</v>
      </c>
      <c r="AH99" s="110">
        <v>0</v>
      </c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</row>
    <row r="100" spans="1:60" outlineLevel="3" x14ac:dyDescent="0.2">
      <c r="A100" s="117"/>
      <c r="B100" s="118"/>
      <c r="C100" s="152" t="s">
        <v>221</v>
      </c>
      <c r="D100" s="149"/>
      <c r="E100" s="150">
        <v>508.91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2.5" outlineLevel="1" x14ac:dyDescent="0.2">
      <c r="A101" s="129">
        <v>24</v>
      </c>
      <c r="B101" s="130" t="s">
        <v>222</v>
      </c>
      <c r="C101" s="145" t="s">
        <v>223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95.49</v>
      </c>
      <c r="I101" s="134">
        <f>ROUND(E101*H101,2)</f>
        <v>48595.82</v>
      </c>
      <c r="J101" s="133">
        <v>46.51</v>
      </c>
      <c r="K101" s="134">
        <f>ROUND(E101*J101,2)</f>
        <v>23669.4</v>
      </c>
      <c r="L101" s="134">
        <v>21</v>
      </c>
      <c r="M101" s="134">
        <f>G101*(1+L101/100)</f>
        <v>0</v>
      </c>
      <c r="N101" s="132">
        <v>2.9999999999999997E-4</v>
      </c>
      <c r="O101" s="132">
        <f>ROUND(E101*N101,2)</f>
        <v>0.15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0.09</v>
      </c>
      <c r="V101" s="120">
        <f>ROUND(E101*U101,2)</f>
        <v>45.8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">
      <c r="A102" s="117"/>
      <c r="B102" s="118"/>
      <c r="C102" s="299" t="s">
        <v>219</v>
      </c>
      <c r="D102" s="300"/>
      <c r="E102" s="300"/>
      <c r="F102" s="300"/>
      <c r="G102" s="300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">
      <c r="A103" s="117"/>
      <c r="B103" s="118"/>
      <c r="C103" s="152" t="s">
        <v>224</v>
      </c>
      <c r="D103" s="149"/>
      <c r="E103" s="150">
        <v>508.91</v>
      </c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ht="33.75" outlineLevel="1" x14ac:dyDescent="0.2">
      <c r="A104" s="129">
        <v>25</v>
      </c>
      <c r="B104" s="130" t="s">
        <v>225</v>
      </c>
      <c r="C104" s="145" t="s">
        <v>226</v>
      </c>
      <c r="D104" s="131" t="s">
        <v>124</v>
      </c>
      <c r="E104" s="132">
        <v>118.18</v>
      </c>
      <c r="F104" s="133">
        <v>0</v>
      </c>
      <c r="G104" s="134">
        <f>ROUND(E104*F104,2)</f>
        <v>0</v>
      </c>
      <c r="H104" s="133">
        <v>481.5</v>
      </c>
      <c r="I104" s="134">
        <f>ROUND(E104*H104,2)</f>
        <v>56903.67</v>
      </c>
      <c r="J104" s="133">
        <v>293.5</v>
      </c>
      <c r="K104" s="134">
        <f>ROUND(E104*J104,2)</f>
        <v>34685.83</v>
      </c>
      <c r="L104" s="134">
        <v>21</v>
      </c>
      <c r="M104" s="134">
        <f>G104*(1+L104/100)</f>
        <v>0</v>
      </c>
      <c r="N104" s="132">
        <v>0.24154999999999999</v>
      </c>
      <c r="O104" s="132">
        <f>ROUND(E104*N104,2)</f>
        <v>28.55</v>
      </c>
      <c r="P104" s="132">
        <v>0</v>
      </c>
      <c r="Q104" s="132">
        <f>ROUND(E104*P104,2)</f>
        <v>0</v>
      </c>
      <c r="R104" s="134" t="s">
        <v>125</v>
      </c>
      <c r="S104" s="134" t="s">
        <v>109</v>
      </c>
      <c r="T104" s="135" t="s">
        <v>109</v>
      </c>
      <c r="U104" s="120">
        <v>0.60499999999999998</v>
      </c>
      <c r="V104" s="120">
        <f>ROUND(E104*U104,2)</f>
        <v>71.5</v>
      </c>
      <c r="W104" s="120"/>
      <c r="X104" s="120" t="s">
        <v>99</v>
      </c>
      <c r="Y104" s="120" t="s">
        <v>100</v>
      </c>
      <c r="Z104" s="110"/>
      <c r="AA104" s="110"/>
      <c r="AB104" s="110"/>
      <c r="AC104" s="110"/>
      <c r="AD104" s="110"/>
      <c r="AE104" s="110"/>
      <c r="AF104" s="110"/>
      <c r="AG104" s="110" t="s">
        <v>102</v>
      </c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outlineLevel="2" x14ac:dyDescent="0.2">
      <c r="A105" s="117"/>
      <c r="B105" s="118"/>
      <c r="C105" s="299" t="s">
        <v>227</v>
      </c>
      <c r="D105" s="300"/>
      <c r="E105" s="300"/>
      <c r="F105" s="300"/>
      <c r="G105" s="300"/>
      <c r="H105" s="120"/>
      <c r="I105" s="120"/>
      <c r="J105" s="120"/>
      <c r="K105" s="120"/>
      <c r="L105" s="120"/>
      <c r="M105" s="120"/>
      <c r="N105" s="119"/>
      <c r="O105" s="119"/>
      <c r="P105" s="119"/>
      <c r="Q105" s="119"/>
      <c r="R105" s="120"/>
      <c r="S105" s="120"/>
      <c r="T105" s="120"/>
      <c r="U105" s="120"/>
      <c r="V105" s="120"/>
      <c r="W105" s="120"/>
      <c r="X105" s="120"/>
      <c r="Y105" s="120"/>
      <c r="Z105" s="110"/>
      <c r="AA105" s="110"/>
      <c r="AB105" s="110"/>
      <c r="AC105" s="110"/>
      <c r="AD105" s="110"/>
      <c r="AE105" s="110"/>
      <c r="AF105" s="110"/>
      <c r="AG105" s="110" t="s">
        <v>111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">
      <c r="A106" s="117"/>
      <c r="B106" s="118"/>
      <c r="C106" s="304" t="s">
        <v>228</v>
      </c>
      <c r="D106" s="305"/>
      <c r="E106" s="305"/>
      <c r="F106" s="305"/>
      <c r="G106" s="305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210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">
      <c r="A107" s="117"/>
      <c r="B107" s="118"/>
      <c r="C107" s="152" t="s">
        <v>229</v>
      </c>
      <c r="D107" s="149"/>
      <c r="E107" s="150">
        <v>118.18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outlineLevel="1" x14ac:dyDescent="0.2">
      <c r="A108" s="129">
        <v>26</v>
      </c>
      <c r="B108" s="130" t="s">
        <v>230</v>
      </c>
      <c r="C108" s="145" t="s">
        <v>231</v>
      </c>
      <c r="D108" s="131" t="s">
        <v>161</v>
      </c>
      <c r="E108" s="132">
        <v>20.8</v>
      </c>
      <c r="F108" s="133">
        <v>0</v>
      </c>
      <c r="G108" s="134">
        <f>ROUND(E108*F108,2)</f>
        <v>0</v>
      </c>
      <c r="H108" s="133">
        <v>0</v>
      </c>
      <c r="I108" s="134">
        <f>ROUND(E108*H108,2)</f>
        <v>0</v>
      </c>
      <c r="J108" s="133">
        <v>1000</v>
      </c>
      <c r="K108" s="134">
        <f>ROUND(E108*J108,2)</f>
        <v>20800</v>
      </c>
      <c r="L108" s="134">
        <v>21</v>
      </c>
      <c r="M108" s="134">
        <f>G108*(1+L108/100)</f>
        <v>0</v>
      </c>
      <c r="N108" s="132">
        <v>0</v>
      </c>
      <c r="O108" s="132">
        <f>ROUND(E108*N108,2)</f>
        <v>0</v>
      </c>
      <c r="P108" s="132">
        <v>0</v>
      </c>
      <c r="Q108" s="132">
        <f>ROUND(E108*P108,2)</f>
        <v>0</v>
      </c>
      <c r="R108" s="134"/>
      <c r="S108" s="134" t="s">
        <v>97</v>
      </c>
      <c r="T108" s="135" t="s">
        <v>98</v>
      </c>
      <c r="U108" s="120">
        <v>0</v>
      </c>
      <c r="V108" s="120">
        <f>ROUND(E108*U108,2)</f>
        <v>0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">
      <c r="A109" s="117"/>
      <c r="B109" s="118"/>
      <c r="C109" s="152" t="s">
        <v>232</v>
      </c>
      <c r="D109" s="149"/>
      <c r="E109" s="150">
        <v>10.4</v>
      </c>
      <c r="F109" s="120"/>
      <c r="G109" s="120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113</v>
      </c>
      <c r="AH109" s="110">
        <v>0</v>
      </c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3" x14ac:dyDescent="0.2">
      <c r="A110" s="117"/>
      <c r="B110" s="118"/>
      <c r="C110" s="152" t="s">
        <v>232</v>
      </c>
      <c r="D110" s="149"/>
      <c r="E110" s="150">
        <v>10.4</v>
      </c>
      <c r="F110" s="120"/>
      <c r="G110" s="120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113</v>
      </c>
      <c r="AH110" s="110">
        <v>0</v>
      </c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1" x14ac:dyDescent="0.2">
      <c r="A111" s="129">
        <v>27</v>
      </c>
      <c r="B111" s="130" t="s">
        <v>233</v>
      </c>
      <c r="C111" s="145" t="s">
        <v>234</v>
      </c>
      <c r="D111" s="131" t="s">
        <v>161</v>
      </c>
      <c r="E111" s="132">
        <v>38</v>
      </c>
      <c r="F111" s="133">
        <v>0</v>
      </c>
      <c r="G111" s="134">
        <f>ROUND(E111*F111,2)</f>
        <v>0</v>
      </c>
      <c r="H111" s="133">
        <v>0</v>
      </c>
      <c r="I111" s="134">
        <f>ROUND(E111*H111,2)</f>
        <v>0</v>
      </c>
      <c r="J111" s="133">
        <v>1100</v>
      </c>
      <c r="K111" s="134">
        <f>ROUND(E111*J111,2)</f>
        <v>41800</v>
      </c>
      <c r="L111" s="134">
        <v>21</v>
      </c>
      <c r="M111" s="134">
        <f>G111*(1+L111/100)</f>
        <v>0</v>
      </c>
      <c r="N111" s="132">
        <v>0</v>
      </c>
      <c r="O111" s="132">
        <f>ROUND(E111*N111,2)</f>
        <v>0</v>
      </c>
      <c r="P111" s="132">
        <v>0</v>
      </c>
      <c r="Q111" s="132">
        <f>ROUND(E111*P111,2)</f>
        <v>0</v>
      </c>
      <c r="R111" s="134"/>
      <c r="S111" s="134" t="s">
        <v>97</v>
      </c>
      <c r="T111" s="135" t="s">
        <v>98</v>
      </c>
      <c r="U111" s="120">
        <v>0</v>
      </c>
      <c r="V111" s="120">
        <f>ROUND(E111*U111,2)</f>
        <v>0</v>
      </c>
      <c r="W111" s="120"/>
      <c r="X111" s="120" t="s">
        <v>99</v>
      </c>
      <c r="Y111" s="120" t="s">
        <v>100</v>
      </c>
      <c r="Z111" s="110"/>
      <c r="AA111" s="110"/>
      <c r="AB111" s="110"/>
      <c r="AC111" s="110"/>
      <c r="AD111" s="110"/>
      <c r="AE111" s="110"/>
      <c r="AF111" s="110"/>
      <c r="AG111" s="110" t="s">
        <v>102</v>
      </c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2" x14ac:dyDescent="0.2">
      <c r="A112" s="117"/>
      <c r="B112" s="118"/>
      <c r="C112" s="152" t="s">
        <v>235</v>
      </c>
      <c r="D112" s="149"/>
      <c r="E112" s="150">
        <v>19</v>
      </c>
      <c r="F112" s="120"/>
      <c r="G112" s="120"/>
      <c r="H112" s="120"/>
      <c r="I112" s="120"/>
      <c r="J112" s="120"/>
      <c r="K112" s="120"/>
      <c r="L112" s="120"/>
      <c r="M112" s="120"/>
      <c r="N112" s="119"/>
      <c r="O112" s="119"/>
      <c r="P112" s="119"/>
      <c r="Q112" s="119"/>
      <c r="R112" s="120"/>
      <c r="S112" s="120"/>
      <c r="T112" s="120"/>
      <c r="U112" s="120"/>
      <c r="V112" s="120"/>
      <c r="W112" s="120"/>
      <c r="X112" s="120"/>
      <c r="Y112" s="120"/>
      <c r="Z112" s="110"/>
      <c r="AA112" s="110"/>
      <c r="AB112" s="110"/>
      <c r="AC112" s="110"/>
      <c r="AD112" s="110"/>
      <c r="AE112" s="110"/>
      <c r="AF112" s="110"/>
      <c r="AG112" s="110" t="s">
        <v>113</v>
      </c>
      <c r="AH112" s="110">
        <v>0</v>
      </c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3" x14ac:dyDescent="0.2">
      <c r="A113" s="117"/>
      <c r="B113" s="118"/>
      <c r="C113" s="152" t="s">
        <v>235</v>
      </c>
      <c r="D113" s="149"/>
      <c r="E113" s="150">
        <v>19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1" x14ac:dyDescent="0.2">
      <c r="A114" s="129">
        <v>28</v>
      </c>
      <c r="B114" s="130" t="s">
        <v>236</v>
      </c>
      <c r="C114" s="145" t="s">
        <v>237</v>
      </c>
      <c r="D114" s="131" t="s">
        <v>124</v>
      </c>
      <c r="E114" s="132">
        <v>33.270000000000003</v>
      </c>
      <c r="F114" s="133">
        <v>0</v>
      </c>
      <c r="G114" s="134">
        <f>ROUND(E114*F114,2)</f>
        <v>0</v>
      </c>
      <c r="H114" s="133">
        <v>0</v>
      </c>
      <c r="I114" s="134">
        <f>ROUND(E114*H114,2)</f>
        <v>0</v>
      </c>
      <c r="J114" s="133">
        <v>300</v>
      </c>
      <c r="K114" s="134">
        <f>ROUND(E114*J114,2)</f>
        <v>9981</v>
      </c>
      <c r="L114" s="134">
        <v>21</v>
      </c>
      <c r="M114" s="134">
        <f>G114*(1+L114/100)</f>
        <v>0</v>
      </c>
      <c r="N114" s="132">
        <v>0</v>
      </c>
      <c r="O114" s="132">
        <f>ROUND(E114*N114,2)</f>
        <v>0</v>
      </c>
      <c r="P114" s="132">
        <v>0</v>
      </c>
      <c r="Q114" s="132">
        <f>ROUND(E114*P114,2)</f>
        <v>0</v>
      </c>
      <c r="R114" s="134"/>
      <c r="S114" s="134" t="s">
        <v>97</v>
      </c>
      <c r="T114" s="135" t="s">
        <v>98</v>
      </c>
      <c r="U114" s="120">
        <v>0</v>
      </c>
      <c r="V114" s="120">
        <f>ROUND(E114*U114,2)</f>
        <v>0</v>
      </c>
      <c r="W114" s="120"/>
      <c r="X114" s="120" t="s">
        <v>99</v>
      </c>
      <c r="Y114" s="120" t="s">
        <v>100</v>
      </c>
      <c r="Z114" s="110"/>
      <c r="AA114" s="110"/>
      <c r="AB114" s="110"/>
      <c r="AC114" s="110"/>
      <c r="AD114" s="110"/>
      <c r="AE114" s="110"/>
      <c r="AF114" s="110"/>
      <c r="AG114" s="110" t="s">
        <v>102</v>
      </c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2" x14ac:dyDescent="0.2">
      <c r="A115" s="117"/>
      <c r="B115" s="118"/>
      <c r="C115" s="152" t="s">
        <v>238</v>
      </c>
      <c r="D115" s="149"/>
      <c r="E115" s="150">
        <v>33.270000000000003</v>
      </c>
      <c r="F115" s="120"/>
      <c r="G115" s="120"/>
      <c r="H115" s="120"/>
      <c r="I115" s="120"/>
      <c r="J115" s="120"/>
      <c r="K115" s="120"/>
      <c r="L115" s="120"/>
      <c r="M115" s="120"/>
      <c r="N115" s="119"/>
      <c r="O115" s="119"/>
      <c r="P115" s="119"/>
      <c r="Q115" s="119"/>
      <c r="R115" s="120"/>
      <c r="S115" s="120"/>
      <c r="T115" s="120"/>
      <c r="U115" s="120"/>
      <c r="V115" s="120"/>
      <c r="W115" s="120"/>
      <c r="X115" s="120"/>
      <c r="Y115" s="120"/>
      <c r="Z115" s="110"/>
      <c r="AA115" s="110"/>
      <c r="AB115" s="110"/>
      <c r="AC115" s="110"/>
      <c r="AD115" s="110"/>
      <c r="AE115" s="110"/>
      <c r="AF115" s="110"/>
      <c r="AG115" s="110" t="s">
        <v>113</v>
      </c>
      <c r="AH115" s="110">
        <v>0</v>
      </c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1" x14ac:dyDescent="0.2">
      <c r="A116" s="129">
        <v>29</v>
      </c>
      <c r="B116" s="130" t="s">
        <v>239</v>
      </c>
      <c r="C116" s="145" t="s">
        <v>240</v>
      </c>
      <c r="D116" s="131" t="s">
        <v>124</v>
      </c>
      <c r="E116" s="132">
        <v>24.25</v>
      </c>
      <c r="F116" s="133">
        <v>0</v>
      </c>
      <c r="G116" s="134">
        <f>ROUND(E116*F116,2)</f>
        <v>0</v>
      </c>
      <c r="H116" s="133">
        <v>0</v>
      </c>
      <c r="I116" s="134">
        <f>ROUND(E116*H116,2)</f>
        <v>0</v>
      </c>
      <c r="J116" s="133">
        <v>400</v>
      </c>
      <c r="K116" s="134">
        <f>ROUND(E116*J116,2)</f>
        <v>9700</v>
      </c>
      <c r="L116" s="134">
        <v>21</v>
      </c>
      <c r="M116" s="134">
        <f>G116*(1+L116/100)</f>
        <v>0</v>
      </c>
      <c r="N116" s="132">
        <v>0</v>
      </c>
      <c r="O116" s="132">
        <f>ROUND(E116*N116,2)</f>
        <v>0</v>
      </c>
      <c r="P116" s="132">
        <v>0</v>
      </c>
      <c r="Q116" s="132">
        <f>ROUND(E116*P116,2)</f>
        <v>0</v>
      </c>
      <c r="R116" s="134"/>
      <c r="S116" s="134" t="s">
        <v>97</v>
      </c>
      <c r="T116" s="135" t="s">
        <v>98</v>
      </c>
      <c r="U116" s="120">
        <v>0</v>
      </c>
      <c r="V116" s="120">
        <f>ROUND(E116*U116,2)</f>
        <v>0</v>
      </c>
      <c r="W116" s="120"/>
      <c r="X116" s="120" t="s">
        <v>99</v>
      </c>
      <c r="Y116" s="120" t="s">
        <v>100</v>
      </c>
      <c r="Z116" s="110"/>
      <c r="AA116" s="110"/>
      <c r="AB116" s="110"/>
      <c r="AC116" s="110"/>
      <c r="AD116" s="110"/>
      <c r="AE116" s="110"/>
      <c r="AF116" s="110"/>
      <c r="AG116" s="110" t="s">
        <v>102</v>
      </c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2" x14ac:dyDescent="0.2">
      <c r="A117" s="117"/>
      <c r="B117" s="118"/>
      <c r="C117" s="152" t="s">
        <v>241</v>
      </c>
      <c r="D117" s="149"/>
      <c r="E117" s="150">
        <v>24.25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">
      <c r="A118" s="129">
        <v>30</v>
      </c>
      <c r="B118" s="130" t="s">
        <v>242</v>
      </c>
      <c r="C118" s="145" t="s">
        <v>243</v>
      </c>
      <c r="D118" s="131" t="s">
        <v>124</v>
      </c>
      <c r="E118" s="132">
        <v>1.87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400</v>
      </c>
      <c r="K118" s="134">
        <f>ROUND(E118*J118,2)</f>
        <v>748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">
      <c r="A119" s="117"/>
      <c r="B119" s="118"/>
      <c r="C119" s="152" t="s">
        <v>244</v>
      </c>
      <c r="D119" s="149"/>
      <c r="E119" s="150">
        <v>1.87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">
      <c r="A120" s="129">
        <v>31</v>
      </c>
      <c r="B120" s="130" t="s">
        <v>245</v>
      </c>
      <c r="C120" s="145" t="s">
        <v>246</v>
      </c>
      <c r="D120" s="131" t="s">
        <v>124</v>
      </c>
      <c r="E120" s="132">
        <v>231.44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500</v>
      </c>
      <c r="K120" s="134">
        <f>ROUND(E120*J120,2)</f>
        <v>115720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">
      <c r="A121" s="117"/>
      <c r="B121" s="118"/>
      <c r="C121" s="152" t="s">
        <v>247</v>
      </c>
      <c r="D121" s="149"/>
      <c r="E121" s="150">
        <v>231.44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">
      <c r="A122" s="129">
        <v>32</v>
      </c>
      <c r="B122" s="130" t="s">
        <v>248</v>
      </c>
      <c r="C122" s="145" t="s">
        <v>249</v>
      </c>
      <c r="D122" s="131" t="s">
        <v>161</v>
      </c>
      <c r="E122" s="132">
        <v>6.3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300</v>
      </c>
      <c r="K122" s="134">
        <f>ROUND(E122*J122,2)</f>
        <v>1890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">
      <c r="A123" s="117"/>
      <c r="B123" s="118"/>
      <c r="C123" s="152" t="s">
        <v>250</v>
      </c>
      <c r="D123" s="149"/>
      <c r="E123" s="150">
        <v>6.3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">
      <c r="A124" s="136">
        <v>33</v>
      </c>
      <c r="B124" s="137" t="s">
        <v>251</v>
      </c>
      <c r="C124" s="144" t="s">
        <v>252</v>
      </c>
      <c r="D124" s="138" t="s">
        <v>161</v>
      </c>
      <c r="E124" s="139">
        <v>2.15</v>
      </c>
      <c r="F124" s="140">
        <v>0</v>
      </c>
      <c r="G124" s="141">
        <f>ROUND(E124*F124,2)</f>
        <v>0</v>
      </c>
      <c r="H124" s="140">
        <v>0</v>
      </c>
      <c r="I124" s="141">
        <f>ROUND(E124*H124,2)</f>
        <v>0</v>
      </c>
      <c r="J124" s="140">
        <v>350</v>
      </c>
      <c r="K124" s="141">
        <f>ROUND(E124*J124,2)</f>
        <v>752.5</v>
      </c>
      <c r="L124" s="141">
        <v>21</v>
      </c>
      <c r="M124" s="141">
        <f>G124*(1+L124/100)</f>
        <v>0</v>
      </c>
      <c r="N124" s="139">
        <v>0</v>
      </c>
      <c r="O124" s="139">
        <f>ROUND(E124*N124,2)</f>
        <v>0</v>
      </c>
      <c r="P124" s="139">
        <v>0</v>
      </c>
      <c r="Q124" s="139">
        <f>ROUND(E124*P124,2)</f>
        <v>0</v>
      </c>
      <c r="R124" s="141"/>
      <c r="S124" s="141" t="s">
        <v>97</v>
      </c>
      <c r="T124" s="142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x14ac:dyDescent="0.2">
      <c r="A125" s="122" t="s">
        <v>95</v>
      </c>
      <c r="B125" s="123" t="s">
        <v>43</v>
      </c>
      <c r="C125" s="143" t="s">
        <v>44</v>
      </c>
      <c r="D125" s="124"/>
      <c r="E125" s="125"/>
      <c r="F125" s="126"/>
      <c r="G125" s="126">
        <f>SUMIF(AG126:AG223,"&lt;&gt;NOR",G126:G223)</f>
        <v>0</v>
      </c>
      <c r="H125" s="126"/>
      <c r="I125" s="126">
        <f>SUM(I126:I223)</f>
        <v>19771.740000000002</v>
      </c>
      <c r="J125" s="126"/>
      <c r="K125" s="126">
        <f>SUM(K126:K223)</f>
        <v>855270.94000000006</v>
      </c>
      <c r="L125" s="126"/>
      <c r="M125" s="126">
        <f>SUM(M126:M223)</f>
        <v>0</v>
      </c>
      <c r="N125" s="125"/>
      <c r="O125" s="125">
        <f>SUM(O126:O223)</f>
        <v>0.95000000000000007</v>
      </c>
      <c r="P125" s="125"/>
      <c r="Q125" s="125">
        <f>SUM(Q126:Q223)</f>
        <v>200.89</v>
      </c>
      <c r="R125" s="126"/>
      <c r="S125" s="126"/>
      <c r="T125" s="127"/>
      <c r="U125" s="121"/>
      <c r="V125" s="121">
        <f>SUM(V126:V223)</f>
        <v>612.8599999999999</v>
      </c>
      <c r="W125" s="121"/>
      <c r="X125" s="121"/>
      <c r="Y125" s="121"/>
      <c r="AG125" t="s">
        <v>96</v>
      </c>
    </row>
    <row r="126" spans="1:60" ht="22.5" outlineLevel="1" x14ac:dyDescent="0.2">
      <c r="A126" s="129">
        <v>34</v>
      </c>
      <c r="B126" s="130" t="s">
        <v>253</v>
      </c>
      <c r="C126" s="145" t="s">
        <v>254</v>
      </c>
      <c r="D126" s="131" t="s">
        <v>124</v>
      </c>
      <c r="E126" s="132">
        <v>118.218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71.2</v>
      </c>
      <c r="K126" s="134">
        <f>ROUND(E126*J126,2)</f>
        <v>8417.1200000000008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0.13800000000000001</v>
      </c>
      <c r="Q126" s="132">
        <f>ROUND(E126*P126,2)</f>
        <v>16.309999999999999</v>
      </c>
      <c r="R126" s="134" t="s">
        <v>178</v>
      </c>
      <c r="S126" s="134" t="s">
        <v>109</v>
      </c>
      <c r="T126" s="135" t="s">
        <v>109</v>
      </c>
      <c r="U126" s="120">
        <v>0.16</v>
      </c>
      <c r="V126" s="120">
        <f>ROUND(E126*U126,2)</f>
        <v>18.91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">
      <c r="A127" s="117"/>
      <c r="B127" s="118"/>
      <c r="C127" s="299" t="s">
        <v>255</v>
      </c>
      <c r="D127" s="300"/>
      <c r="E127" s="300"/>
      <c r="F127" s="300"/>
      <c r="G127" s="300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111</v>
      </c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2" x14ac:dyDescent="0.2">
      <c r="A128" s="117"/>
      <c r="B128" s="118"/>
      <c r="C128" s="152" t="s">
        <v>256</v>
      </c>
      <c r="D128" s="149"/>
      <c r="E128" s="150">
        <v>118.218</v>
      </c>
      <c r="F128" s="120"/>
      <c r="G128" s="120"/>
      <c r="H128" s="120"/>
      <c r="I128" s="120"/>
      <c r="J128" s="120"/>
      <c r="K128" s="120"/>
      <c r="L128" s="120"/>
      <c r="M128" s="120"/>
      <c r="N128" s="119"/>
      <c r="O128" s="119"/>
      <c r="P128" s="119"/>
      <c r="Q128" s="119"/>
      <c r="R128" s="120"/>
      <c r="S128" s="120"/>
      <c r="T128" s="120"/>
      <c r="U128" s="120"/>
      <c r="V128" s="120"/>
      <c r="W128" s="120"/>
      <c r="X128" s="120"/>
      <c r="Y128" s="120"/>
      <c r="Z128" s="110"/>
      <c r="AA128" s="110"/>
      <c r="AB128" s="110"/>
      <c r="AC128" s="110"/>
      <c r="AD128" s="110"/>
      <c r="AE128" s="110"/>
      <c r="AF128" s="110"/>
      <c r="AG128" s="110" t="s">
        <v>113</v>
      </c>
      <c r="AH128" s="110">
        <v>0</v>
      </c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ht="22.5" outlineLevel="1" x14ac:dyDescent="0.2">
      <c r="A129" s="136">
        <v>35</v>
      </c>
      <c r="B129" s="137" t="s">
        <v>257</v>
      </c>
      <c r="C129" s="144" t="s">
        <v>258</v>
      </c>
      <c r="D129" s="138" t="s">
        <v>124</v>
      </c>
      <c r="E129" s="139">
        <v>118.218</v>
      </c>
      <c r="F129" s="140">
        <v>0</v>
      </c>
      <c r="G129" s="141">
        <f>ROUND(E129*F129,2)</f>
        <v>0</v>
      </c>
      <c r="H129" s="140">
        <v>0</v>
      </c>
      <c r="I129" s="141">
        <f>ROUND(E129*H129,2)</f>
        <v>0</v>
      </c>
      <c r="J129" s="140">
        <v>81.599999999999994</v>
      </c>
      <c r="K129" s="141">
        <f>ROUND(E129*J129,2)</f>
        <v>9646.59</v>
      </c>
      <c r="L129" s="141">
        <v>21</v>
      </c>
      <c r="M129" s="141">
        <f>G129*(1+L129/100)</f>
        <v>0</v>
      </c>
      <c r="N129" s="139">
        <v>0</v>
      </c>
      <c r="O129" s="139">
        <f>ROUND(E129*N129,2)</f>
        <v>0</v>
      </c>
      <c r="P129" s="139">
        <v>0.66</v>
      </c>
      <c r="Q129" s="139">
        <f>ROUND(E129*P129,2)</f>
        <v>78.02</v>
      </c>
      <c r="R129" s="141" t="s">
        <v>178</v>
      </c>
      <c r="S129" s="141" t="s">
        <v>109</v>
      </c>
      <c r="T129" s="142" t="s">
        <v>109</v>
      </c>
      <c r="U129" s="120">
        <v>0.11899999999999999</v>
      </c>
      <c r="V129" s="120">
        <f>ROUND(E129*U129,2)</f>
        <v>14.07</v>
      </c>
      <c r="W129" s="120"/>
      <c r="X129" s="120" t="s">
        <v>99</v>
      </c>
      <c r="Y129" s="120" t="s">
        <v>100</v>
      </c>
      <c r="Z129" s="110"/>
      <c r="AA129" s="110"/>
      <c r="AB129" s="110"/>
      <c r="AC129" s="110"/>
      <c r="AD129" s="110"/>
      <c r="AE129" s="110"/>
      <c r="AF129" s="110"/>
      <c r="AG129" s="110" t="s">
        <v>102</v>
      </c>
      <c r="AH129" s="110"/>
      <c r="AI129" s="110"/>
      <c r="AJ129" s="110"/>
      <c r="AK129" s="110"/>
      <c r="AL129" s="110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10"/>
      <c r="AZ129" s="110"/>
      <c r="BA129" s="110"/>
      <c r="BB129" s="110"/>
      <c r="BC129" s="110"/>
      <c r="BD129" s="110"/>
      <c r="BE129" s="110"/>
      <c r="BF129" s="110"/>
      <c r="BG129" s="110"/>
      <c r="BH129" s="110"/>
    </row>
    <row r="130" spans="1:60" ht="22.5" outlineLevel="1" x14ac:dyDescent="0.2">
      <c r="A130" s="129">
        <v>36</v>
      </c>
      <c r="B130" s="130" t="s">
        <v>259</v>
      </c>
      <c r="C130" s="145" t="s">
        <v>260</v>
      </c>
      <c r="D130" s="131" t="s">
        <v>124</v>
      </c>
      <c r="E130" s="132">
        <v>30</v>
      </c>
      <c r="F130" s="133">
        <v>0</v>
      </c>
      <c r="G130" s="134">
        <f>ROUND(E130*F130,2)</f>
        <v>0</v>
      </c>
      <c r="H130" s="133">
        <v>0.08</v>
      </c>
      <c r="I130" s="134">
        <f>ROUND(E130*H130,2)</f>
        <v>2.4</v>
      </c>
      <c r="J130" s="133">
        <v>87.42</v>
      </c>
      <c r="K130" s="134">
        <f>ROUND(E130*J130,2)</f>
        <v>2622.6</v>
      </c>
      <c r="L130" s="134">
        <v>21</v>
      </c>
      <c r="M130" s="134">
        <f>G130*(1+L130/100)</f>
        <v>0</v>
      </c>
      <c r="N130" s="132">
        <v>2.426E-2</v>
      </c>
      <c r="O130" s="132">
        <f>ROUND(E130*N130,2)</f>
        <v>0.73</v>
      </c>
      <c r="P130" s="132">
        <v>0</v>
      </c>
      <c r="Q130" s="132">
        <f>ROUND(E130*P130,2)</f>
        <v>0</v>
      </c>
      <c r="R130" s="134" t="s">
        <v>261</v>
      </c>
      <c r="S130" s="134" t="s">
        <v>109</v>
      </c>
      <c r="T130" s="135" t="s">
        <v>109</v>
      </c>
      <c r="U130" s="120">
        <v>0.16</v>
      </c>
      <c r="V130" s="120">
        <f>ROUND(E130*U130,2)</f>
        <v>4.8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101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">
      <c r="A131" s="117"/>
      <c r="B131" s="118"/>
      <c r="C131" s="299" t="s">
        <v>262</v>
      </c>
      <c r="D131" s="300"/>
      <c r="E131" s="300"/>
      <c r="F131" s="300"/>
      <c r="G131" s="300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ht="22.5" outlineLevel="1" x14ac:dyDescent="0.2">
      <c r="A132" s="129">
        <v>37</v>
      </c>
      <c r="B132" s="130" t="s">
        <v>263</v>
      </c>
      <c r="C132" s="145" t="s">
        <v>264</v>
      </c>
      <c r="D132" s="131" t="s">
        <v>124</v>
      </c>
      <c r="E132" s="132">
        <v>30</v>
      </c>
      <c r="F132" s="133">
        <v>0</v>
      </c>
      <c r="G132" s="134">
        <f>ROUND(E132*F132,2)</f>
        <v>0</v>
      </c>
      <c r="H132" s="133">
        <v>60.45</v>
      </c>
      <c r="I132" s="134">
        <f>ROUND(E132*H132,2)</f>
        <v>1813.5</v>
      </c>
      <c r="J132" s="133">
        <v>3.45</v>
      </c>
      <c r="K132" s="134">
        <f>ROUND(E132*J132,2)</f>
        <v>103.5</v>
      </c>
      <c r="L132" s="134">
        <v>21</v>
      </c>
      <c r="M132" s="134">
        <f>G132*(1+L132/100)</f>
        <v>0</v>
      </c>
      <c r="N132" s="132">
        <v>1.09E-3</v>
      </c>
      <c r="O132" s="132">
        <f>ROUND(E132*N132,2)</f>
        <v>0.03</v>
      </c>
      <c r="P132" s="132">
        <v>0</v>
      </c>
      <c r="Q132" s="132">
        <f>ROUND(E132*P132,2)</f>
        <v>0</v>
      </c>
      <c r="R132" s="134" t="s">
        <v>261</v>
      </c>
      <c r="S132" s="134" t="s">
        <v>109</v>
      </c>
      <c r="T132" s="135" t="s">
        <v>109</v>
      </c>
      <c r="U132" s="120">
        <v>0.01</v>
      </c>
      <c r="V132" s="120">
        <f>ROUND(E132*U132,2)</f>
        <v>0.3</v>
      </c>
      <c r="W132" s="120"/>
      <c r="X132" s="120" t="s">
        <v>99</v>
      </c>
      <c r="Y132" s="120" t="s">
        <v>100</v>
      </c>
      <c r="Z132" s="110"/>
      <c r="AA132" s="110"/>
      <c r="AB132" s="110"/>
      <c r="AC132" s="110"/>
      <c r="AD132" s="110"/>
      <c r="AE132" s="110"/>
      <c r="AF132" s="110"/>
      <c r="AG132" s="110" t="s">
        <v>101</v>
      </c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outlineLevel="2" x14ac:dyDescent="0.2">
      <c r="A133" s="117"/>
      <c r="B133" s="118"/>
      <c r="C133" s="299" t="s">
        <v>262</v>
      </c>
      <c r="D133" s="300"/>
      <c r="E133" s="300"/>
      <c r="F133" s="300"/>
      <c r="G133" s="300"/>
      <c r="H133" s="120"/>
      <c r="I133" s="120"/>
      <c r="J133" s="120"/>
      <c r="K133" s="120"/>
      <c r="L133" s="120"/>
      <c r="M133" s="120"/>
      <c r="N133" s="119"/>
      <c r="O133" s="119"/>
      <c r="P133" s="119"/>
      <c r="Q133" s="119"/>
      <c r="R133" s="120"/>
      <c r="S133" s="120"/>
      <c r="T133" s="120"/>
      <c r="U133" s="120"/>
      <c r="V133" s="120"/>
      <c r="W133" s="120"/>
      <c r="X133" s="120"/>
      <c r="Y133" s="120"/>
      <c r="Z133" s="110"/>
      <c r="AA133" s="110"/>
      <c r="AB133" s="110"/>
      <c r="AC133" s="110"/>
      <c r="AD133" s="110"/>
      <c r="AE133" s="110"/>
      <c r="AF133" s="110"/>
      <c r="AG133" s="110" t="s">
        <v>111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outlineLevel="1" x14ac:dyDescent="0.2">
      <c r="A134" s="136">
        <v>38</v>
      </c>
      <c r="B134" s="137" t="s">
        <v>265</v>
      </c>
      <c r="C134" s="144" t="s">
        <v>266</v>
      </c>
      <c r="D134" s="138" t="s">
        <v>124</v>
      </c>
      <c r="E134" s="139">
        <v>30</v>
      </c>
      <c r="F134" s="140">
        <v>0</v>
      </c>
      <c r="G134" s="141">
        <f>ROUND(E134*F134,2)</f>
        <v>0</v>
      </c>
      <c r="H134" s="140">
        <v>0</v>
      </c>
      <c r="I134" s="141">
        <f>ROUND(E134*H134,2)</f>
        <v>0</v>
      </c>
      <c r="J134" s="140">
        <v>78</v>
      </c>
      <c r="K134" s="141">
        <f>ROUND(E134*J134,2)</f>
        <v>2340</v>
      </c>
      <c r="L134" s="141">
        <v>21</v>
      </c>
      <c r="M134" s="141">
        <f>G134*(1+L134/100)</f>
        <v>0</v>
      </c>
      <c r="N134" s="139">
        <v>0</v>
      </c>
      <c r="O134" s="139">
        <f>ROUND(E134*N134,2)</f>
        <v>0</v>
      </c>
      <c r="P134" s="139">
        <v>0</v>
      </c>
      <c r="Q134" s="139">
        <f>ROUND(E134*P134,2)</f>
        <v>0</v>
      </c>
      <c r="R134" s="141" t="s">
        <v>261</v>
      </c>
      <c r="S134" s="141" t="s">
        <v>109</v>
      </c>
      <c r="T134" s="142" t="s">
        <v>109</v>
      </c>
      <c r="U134" s="120">
        <v>0.14000000000000001</v>
      </c>
      <c r="V134" s="120">
        <f>ROUND(E134*U134,2)</f>
        <v>4.2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1" x14ac:dyDescent="0.2">
      <c r="A135" s="136">
        <v>39</v>
      </c>
      <c r="B135" s="137" t="s">
        <v>267</v>
      </c>
      <c r="C135" s="144" t="s">
        <v>268</v>
      </c>
      <c r="D135" s="138" t="s">
        <v>124</v>
      </c>
      <c r="E135" s="139">
        <v>20</v>
      </c>
      <c r="F135" s="140">
        <v>0</v>
      </c>
      <c r="G135" s="141">
        <f>ROUND(E135*F135,2)</f>
        <v>0</v>
      </c>
      <c r="H135" s="140">
        <v>51.06</v>
      </c>
      <c r="I135" s="141">
        <f>ROUND(E135*H135,2)</f>
        <v>1021.2</v>
      </c>
      <c r="J135" s="140">
        <v>87.44</v>
      </c>
      <c r="K135" s="141">
        <f>ROUND(E135*J135,2)</f>
        <v>1748.8</v>
      </c>
      <c r="L135" s="141">
        <v>21</v>
      </c>
      <c r="M135" s="141">
        <f>G135*(1+L135/100)</f>
        <v>0</v>
      </c>
      <c r="N135" s="139">
        <v>1.2099999999999999E-3</v>
      </c>
      <c r="O135" s="139">
        <f>ROUND(E135*N135,2)</f>
        <v>0.02</v>
      </c>
      <c r="P135" s="139">
        <v>0</v>
      </c>
      <c r="Q135" s="139">
        <f>ROUND(E135*P135,2)</f>
        <v>0</v>
      </c>
      <c r="R135" s="141" t="s">
        <v>261</v>
      </c>
      <c r="S135" s="141" t="s">
        <v>109</v>
      </c>
      <c r="T135" s="142" t="s">
        <v>109</v>
      </c>
      <c r="U135" s="120">
        <v>0.17699999999999999</v>
      </c>
      <c r="V135" s="120">
        <f>ROUND(E135*U135,2)</f>
        <v>3.54</v>
      </c>
      <c r="W135" s="120"/>
      <c r="X135" s="120" t="s">
        <v>99</v>
      </c>
      <c r="Y135" s="120" t="s">
        <v>100</v>
      </c>
      <c r="Z135" s="110"/>
      <c r="AA135" s="110"/>
      <c r="AB135" s="110"/>
      <c r="AC135" s="110"/>
      <c r="AD135" s="110"/>
      <c r="AE135" s="110"/>
      <c r="AF135" s="110"/>
      <c r="AG135" s="110" t="s">
        <v>102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outlineLevel="1" x14ac:dyDescent="0.2">
      <c r="A136" s="129">
        <v>40</v>
      </c>
      <c r="B136" s="130" t="s">
        <v>269</v>
      </c>
      <c r="C136" s="145" t="s">
        <v>270</v>
      </c>
      <c r="D136" s="131" t="s">
        <v>124</v>
      </c>
      <c r="E136" s="132">
        <v>48.604399999999998</v>
      </c>
      <c r="F136" s="140">
        <v>0</v>
      </c>
      <c r="G136" s="134">
        <f>ROUND(E136*F136,2)</f>
        <v>0</v>
      </c>
      <c r="H136" s="133">
        <v>19.43</v>
      </c>
      <c r="I136" s="134">
        <f>ROUND(E136*H136,2)</f>
        <v>944.38</v>
      </c>
      <c r="J136" s="133">
        <v>115.07</v>
      </c>
      <c r="K136" s="134">
        <f>ROUND(E136*J136,2)</f>
        <v>5592.91</v>
      </c>
      <c r="L136" s="134">
        <v>21</v>
      </c>
      <c r="M136" s="134">
        <f>G136*(1+L136/100)</f>
        <v>0</v>
      </c>
      <c r="N136" s="132">
        <v>6.7000000000000002E-4</v>
      </c>
      <c r="O136" s="132">
        <f>ROUND(E136*N136,2)</f>
        <v>0.03</v>
      </c>
      <c r="P136" s="132">
        <v>0.154</v>
      </c>
      <c r="Q136" s="132">
        <f>ROUND(E136*P136,2)</f>
        <v>7.49</v>
      </c>
      <c r="R136" s="134" t="s">
        <v>271</v>
      </c>
      <c r="S136" s="134" t="s">
        <v>109</v>
      </c>
      <c r="T136" s="135" t="s">
        <v>109</v>
      </c>
      <c r="U136" s="120">
        <v>0.21</v>
      </c>
      <c r="V136" s="120">
        <f>ROUND(E136*U136,2)</f>
        <v>10.210000000000001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ht="22.5" outlineLevel="2" x14ac:dyDescent="0.2">
      <c r="A137" s="117"/>
      <c r="B137" s="118"/>
      <c r="C137" s="299" t="s">
        <v>272</v>
      </c>
      <c r="D137" s="300"/>
      <c r="E137" s="300"/>
      <c r="F137" s="300"/>
      <c r="G137" s="300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51" t="str">
        <f>C137</f>
        <v>nebo vybourání otvorů průřezové plochy přes 4 m2 v příčkách, včetně pomocného lešení o výšce podlahy do 1900 mm a pro zatížení do 1,5 kPa  (150 kg/m2),</v>
      </c>
      <c r="BB137" s="110"/>
      <c r="BC137" s="110"/>
      <c r="BD137" s="110"/>
      <c r="BE137" s="110"/>
      <c r="BF137" s="110"/>
      <c r="BG137" s="110"/>
      <c r="BH137" s="110"/>
    </row>
    <row r="138" spans="1:60" outlineLevel="2" x14ac:dyDescent="0.2">
      <c r="A138" s="117"/>
      <c r="B138" s="118"/>
      <c r="C138" s="152" t="s">
        <v>273</v>
      </c>
      <c r="D138" s="149"/>
      <c r="E138" s="150">
        <v>34.499400000000001</v>
      </c>
      <c r="F138" s="120"/>
      <c r="G138" s="120"/>
      <c r="H138" s="120"/>
      <c r="I138" s="120"/>
      <c r="J138" s="120"/>
      <c r="K138" s="120"/>
      <c r="L138" s="120"/>
      <c r="M138" s="120"/>
      <c r="N138" s="119"/>
      <c r="O138" s="119"/>
      <c r="P138" s="119"/>
      <c r="Q138" s="119"/>
      <c r="R138" s="120"/>
      <c r="S138" s="120"/>
      <c r="T138" s="120"/>
      <c r="U138" s="120"/>
      <c r="V138" s="120"/>
      <c r="W138" s="120"/>
      <c r="X138" s="120"/>
      <c r="Y138" s="120"/>
      <c r="Z138" s="110"/>
      <c r="AA138" s="110"/>
      <c r="AB138" s="110"/>
      <c r="AC138" s="110"/>
      <c r="AD138" s="110"/>
      <c r="AE138" s="110"/>
      <c r="AF138" s="110"/>
      <c r="AG138" s="110" t="s">
        <v>113</v>
      </c>
      <c r="AH138" s="110">
        <v>0</v>
      </c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3" x14ac:dyDescent="0.2">
      <c r="A139" s="117"/>
      <c r="B139" s="118"/>
      <c r="C139" s="152" t="s">
        <v>274</v>
      </c>
      <c r="D139" s="149"/>
      <c r="E139" s="150">
        <v>14.105</v>
      </c>
      <c r="F139" s="120"/>
      <c r="G139" s="120"/>
      <c r="H139" s="120"/>
      <c r="I139" s="120"/>
      <c r="J139" s="120"/>
      <c r="K139" s="120"/>
      <c r="L139" s="120"/>
      <c r="M139" s="120"/>
      <c r="N139" s="119"/>
      <c r="O139" s="119"/>
      <c r="P139" s="119"/>
      <c r="Q139" s="119"/>
      <c r="R139" s="120"/>
      <c r="S139" s="120"/>
      <c r="T139" s="120"/>
      <c r="U139" s="120"/>
      <c r="V139" s="120"/>
      <c r="W139" s="120"/>
      <c r="X139" s="120"/>
      <c r="Y139" s="120"/>
      <c r="Z139" s="110"/>
      <c r="AA139" s="110"/>
      <c r="AB139" s="110"/>
      <c r="AC139" s="110"/>
      <c r="AD139" s="110"/>
      <c r="AE139" s="110"/>
      <c r="AF139" s="110"/>
      <c r="AG139" s="110" t="s">
        <v>113</v>
      </c>
      <c r="AH139" s="110">
        <v>0</v>
      </c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">
      <c r="A140" s="129">
        <v>41</v>
      </c>
      <c r="B140" s="130" t="s">
        <v>275</v>
      </c>
      <c r="C140" s="145" t="s">
        <v>276</v>
      </c>
      <c r="D140" s="131" t="s">
        <v>124</v>
      </c>
      <c r="E140" s="132">
        <v>156.6987</v>
      </c>
      <c r="F140" s="133">
        <v>0</v>
      </c>
      <c r="G140" s="134">
        <f>ROUND(E140*F140,2)</f>
        <v>0</v>
      </c>
      <c r="H140" s="133">
        <v>19.43</v>
      </c>
      <c r="I140" s="134">
        <f>ROUND(E140*H140,2)</f>
        <v>3044.66</v>
      </c>
      <c r="J140" s="133">
        <v>139.57</v>
      </c>
      <c r="K140" s="134">
        <f>ROUND(E140*J140,2)</f>
        <v>21870.44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0.1</v>
      </c>
      <c r="P140" s="132">
        <v>0.20399999999999999</v>
      </c>
      <c r="Q140" s="132">
        <f>ROUND(E140*P140,2)</f>
        <v>31.97</v>
      </c>
      <c r="R140" s="134" t="s">
        <v>271</v>
      </c>
      <c r="S140" s="134" t="s">
        <v>109</v>
      </c>
      <c r="T140" s="135" t="s">
        <v>109</v>
      </c>
      <c r="U140" s="120">
        <v>0.254</v>
      </c>
      <c r="V140" s="120">
        <f>ROUND(E140*U140,2)</f>
        <v>39.799999999999997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2.5" outlineLevel="2" x14ac:dyDescent="0.2">
      <c r="A141" s="117"/>
      <c r="B141" s="118"/>
      <c r="C141" s="299" t="s">
        <v>272</v>
      </c>
      <c r="D141" s="300"/>
      <c r="E141" s="300"/>
      <c r="F141" s="300"/>
      <c r="G141" s="300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">
      <c r="A142" s="117"/>
      <c r="B142" s="118"/>
      <c r="C142" s="152" t="s">
        <v>277</v>
      </c>
      <c r="D142" s="149"/>
      <c r="E142" s="150">
        <v>90.729600000000005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">
      <c r="A143" s="117"/>
      <c r="B143" s="118"/>
      <c r="C143" s="152" t="s">
        <v>278</v>
      </c>
      <c r="D143" s="149"/>
      <c r="E143" s="150">
        <v>65.969099999999997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">
      <c r="A144" s="129">
        <v>42</v>
      </c>
      <c r="B144" s="130" t="s">
        <v>279</v>
      </c>
      <c r="C144" s="145" t="s">
        <v>280</v>
      </c>
      <c r="D144" s="131" t="s">
        <v>107</v>
      </c>
      <c r="E144" s="132">
        <v>19.693719999999999</v>
      </c>
      <c r="F144" s="133">
        <v>0</v>
      </c>
      <c r="G144" s="134">
        <f>ROUND(E144*F144,2)</f>
        <v>0</v>
      </c>
      <c r="H144" s="133">
        <v>42.77</v>
      </c>
      <c r="I144" s="134">
        <f>ROUND(E144*H144,2)</f>
        <v>842.3</v>
      </c>
      <c r="J144" s="133">
        <v>5167.2299999999996</v>
      </c>
      <c r="K144" s="134">
        <f>ROUND(E144*J144,2)</f>
        <v>101761.98</v>
      </c>
      <c r="L144" s="134">
        <v>21</v>
      </c>
      <c r="M144" s="134">
        <f>G144*(1+L144/100)</f>
        <v>0</v>
      </c>
      <c r="N144" s="132">
        <v>1.47E-3</v>
      </c>
      <c r="O144" s="132">
        <f>ROUND(E144*N144,2)</f>
        <v>0.03</v>
      </c>
      <c r="P144" s="132">
        <v>2.4</v>
      </c>
      <c r="Q144" s="132">
        <f>ROUND(E144*P144,2)</f>
        <v>47.26</v>
      </c>
      <c r="R144" s="134" t="s">
        <v>271</v>
      </c>
      <c r="S144" s="134" t="s">
        <v>109</v>
      </c>
      <c r="T144" s="135" t="s">
        <v>109</v>
      </c>
      <c r="U144" s="120">
        <v>8.5</v>
      </c>
      <c r="V144" s="120">
        <f>ROUND(E144*U144,2)</f>
        <v>167.4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102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2.5" outlineLevel="2" x14ac:dyDescent="0.2">
      <c r="A145" s="117"/>
      <c r="B145" s="118"/>
      <c r="C145" s="299" t="s">
        <v>281</v>
      </c>
      <c r="D145" s="300"/>
      <c r="E145" s="300"/>
      <c r="F145" s="300"/>
      <c r="G145" s="300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ve zdivu železobetonovém,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">
      <c r="A146" s="117"/>
      <c r="B146" s="118"/>
      <c r="C146" s="152" t="s">
        <v>282</v>
      </c>
      <c r="D146" s="149"/>
      <c r="E146" s="150">
        <v>9.0374199999999991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">
      <c r="A147" s="117"/>
      <c r="B147" s="118"/>
      <c r="C147" s="152" t="s">
        <v>283</v>
      </c>
      <c r="D147" s="149"/>
      <c r="E147" s="150">
        <v>10.6563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">
      <c r="A148" s="129">
        <v>43</v>
      </c>
      <c r="B148" s="130" t="s">
        <v>284</v>
      </c>
      <c r="C148" s="145" t="s">
        <v>285</v>
      </c>
      <c r="D148" s="131" t="s">
        <v>124</v>
      </c>
      <c r="E148" s="132">
        <v>79.89</v>
      </c>
      <c r="F148" s="133">
        <v>0</v>
      </c>
      <c r="G148" s="134">
        <f>ROUND(E148*F148,2)</f>
        <v>0</v>
      </c>
      <c r="H148" s="133">
        <v>0</v>
      </c>
      <c r="I148" s="134">
        <f>ROUND(E148*H148,2)</f>
        <v>0</v>
      </c>
      <c r="J148" s="133">
        <v>77.3</v>
      </c>
      <c r="K148" s="134">
        <f>ROUND(E148*J148,2)</f>
        <v>6175.5</v>
      </c>
      <c r="L148" s="134">
        <v>21</v>
      </c>
      <c r="M148" s="134">
        <f>G148*(1+L148/100)</f>
        <v>0</v>
      </c>
      <c r="N148" s="132">
        <v>0</v>
      </c>
      <c r="O148" s="132">
        <f>ROUND(E148*N148,2)</f>
        <v>0</v>
      </c>
      <c r="P148" s="132">
        <v>0.02</v>
      </c>
      <c r="Q148" s="132">
        <f>ROUND(E148*P148,2)</f>
        <v>1.6</v>
      </c>
      <c r="R148" s="134" t="s">
        <v>271</v>
      </c>
      <c r="S148" s="134" t="s">
        <v>109</v>
      </c>
      <c r="T148" s="135" t="s">
        <v>109</v>
      </c>
      <c r="U148" s="120">
        <v>0.14699999999999999</v>
      </c>
      <c r="V148" s="120">
        <f>ROUND(E148*U148,2)</f>
        <v>11.74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101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outlineLevel="2" x14ac:dyDescent="0.2">
      <c r="A149" s="117"/>
      <c r="B149" s="118"/>
      <c r="C149" s="299" t="s">
        <v>286</v>
      </c>
      <c r="D149" s="300"/>
      <c r="E149" s="300"/>
      <c r="F149" s="300"/>
      <c r="G149" s="300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10"/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">
      <c r="A150" s="117"/>
      <c r="B150" s="118"/>
      <c r="C150" s="152" t="s">
        <v>287</v>
      </c>
      <c r="D150" s="149"/>
      <c r="E150" s="150">
        <v>22.05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">
      <c r="A151" s="117"/>
      <c r="B151" s="118"/>
      <c r="C151" s="152" t="s">
        <v>288</v>
      </c>
      <c r="D151" s="149"/>
      <c r="E151" s="150">
        <v>25.04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3" x14ac:dyDescent="0.2">
      <c r="A152" s="117"/>
      <c r="B152" s="118"/>
      <c r="C152" s="152" t="s">
        <v>289</v>
      </c>
      <c r="D152" s="149"/>
      <c r="E152" s="150">
        <v>32.799999999999997</v>
      </c>
      <c r="F152" s="120"/>
      <c r="G152" s="120"/>
      <c r="H152" s="120"/>
      <c r="I152" s="120"/>
      <c r="J152" s="120"/>
      <c r="K152" s="120"/>
      <c r="L152" s="120"/>
      <c r="M152" s="120"/>
      <c r="N152" s="119"/>
      <c r="O152" s="119"/>
      <c r="P152" s="119"/>
      <c r="Q152" s="119"/>
      <c r="R152" s="120"/>
      <c r="S152" s="120"/>
      <c r="T152" s="120"/>
      <c r="U152" s="120"/>
      <c r="V152" s="120"/>
      <c r="W152" s="120"/>
      <c r="X152" s="120"/>
      <c r="Y152" s="120"/>
      <c r="Z152" s="110"/>
      <c r="AA152" s="110"/>
      <c r="AB152" s="110"/>
      <c r="AC152" s="110"/>
      <c r="AD152" s="110"/>
      <c r="AE152" s="110"/>
      <c r="AF152" s="110"/>
      <c r="AG152" s="110" t="s">
        <v>113</v>
      </c>
      <c r="AH152" s="110">
        <v>0</v>
      </c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1" x14ac:dyDescent="0.2">
      <c r="A153" s="129">
        <v>44</v>
      </c>
      <c r="B153" s="130" t="s">
        <v>290</v>
      </c>
      <c r="C153" s="145" t="s">
        <v>291</v>
      </c>
      <c r="D153" s="131" t="s">
        <v>292</v>
      </c>
      <c r="E153" s="132">
        <v>38</v>
      </c>
      <c r="F153" s="133">
        <v>0</v>
      </c>
      <c r="G153" s="134">
        <f>ROUND(E153*F153,2)</f>
        <v>0</v>
      </c>
      <c r="H153" s="133">
        <v>0</v>
      </c>
      <c r="I153" s="134">
        <f>ROUND(E153*H153,2)</f>
        <v>0</v>
      </c>
      <c r="J153" s="133">
        <v>20.399999999999999</v>
      </c>
      <c r="K153" s="134">
        <f>ROUND(E153*J153,2)</f>
        <v>775.2</v>
      </c>
      <c r="L153" s="134">
        <v>21</v>
      </c>
      <c r="M153" s="134">
        <f>G153*(1+L153/100)</f>
        <v>0</v>
      </c>
      <c r="N153" s="132">
        <v>0</v>
      </c>
      <c r="O153" s="132">
        <f>ROUND(E153*N153,2)</f>
        <v>0</v>
      </c>
      <c r="P153" s="132">
        <v>0</v>
      </c>
      <c r="Q153" s="132">
        <f>ROUND(E153*P153,2)</f>
        <v>0</v>
      </c>
      <c r="R153" s="134" t="s">
        <v>271</v>
      </c>
      <c r="S153" s="134" t="s">
        <v>109</v>
      </c>
      <c r="T153" s="135" t="s">
        <v>109</v>
      </c>
      <c r="U153" s="120">
        <v>0.05</v>
      </c>
      <c r="V153" s="120">
        <f>ROUND(E153*U153,2)</f>
        <v>1.9</v>
      </c>
      <c r="W153" s="120"/>
      <c r="X153" s="120" t="s">
        <v>99</v>
      </c>
      <c r="Y153" s="120" t="s">
        <v>100</v>
      </c>
      <c r="Z153" s="110"/>
      <c r="AA153" s="110"/>
      <c r="AB153" s="110"/>
      <c r="AC153" s="110"/>
      <c r="AD153" s="110"/>
      <c r="AE153" s="110"/>
      <c r="AF153" s="110"/>
      <c r="AG153" s="110" t="s">
        <v>101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">
      <c r="A154" s="117"/>
      <c r="B154" s="118"/>
      <c r="C154" s="299" t="s">
        <v>293</v>
      </c>
      <c r="D154" s="300"/>
      <c r="E154" s="300"/>
      <c r="F154" s="300"/>
      <c r="G154" s="300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111</v>
      </c>
      <c r="AH154" s="110"/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2" x14ac:dyDescent="0.2">
      <c r="A155" s="117"/>
      <c r="B155" s="118"/>
      <c r="C155" s="152" t="s">
        <v>294</v>
      </c>
      <c r="D155" s="149"/>
      <c r="E155" s="150">
        <v>38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ht="33.75" outlineLevel="1" x14ac:dyDescent="0.2">
      <c r="A156" s="129">
        <v>45</v>
      </c>
      <c r="B156" s="130" t="s">
        <v>295</v>
      </c>
      <c r="C156" s="145" t="s">
        <v>296</v>
      </c>
      <c r="D156" s="131" t="s">
        <v>124</v>
      </c>
      <c r="E156" s="132">
        <v>60.4</v>
      </c>
      <c r="F156" s="133">
        <v>0</v>
      </c>
      <c r="G156" s="134">
        <f>ROUND(E156*F156,2)</f>
        <v>0</v>
      </c>
      <c r="H156" s="133">
        <v>34.17</v>
      </c>
      <c r="I156" s="134">
        <f>ROUND(E156*H156,2)</f>
        <v>2063.87</v>
      </c>
      <c r="J156" s="133">
        <v>422.83</v>
      </c>
      <c r="K156" s="134">
        <f>ROUND(E156*J156,2)</f>
        <v>25538.93</v>
      </c>
      <c r="L156" s="134">
        <v>21</v>
      </c>
      <c r="M156" s="134">
        <f>G156*(1+L156/100)</f>
        <v>0</v>
      </c>
      <c r="N156" s="132">
        <v>0</v>
      </c>
      <c r="O156" s="132">
        <f>ROUND(E156*N156,2)</f>
        <v>0</v>
      </c>
      <c r="P156" s="132">
        <v>7.5999999999999998E-2</v>
      </c>
      <c r="Q156" s="132">
        <f>ROUND(E156*P156,2)</f>
        <v>4.59</v>
      </c>
      <c r="R156" s="134" t="s">
        <v>271</v>
      </c>
      <c r="S156" s="134" t="s">
        <v>109</v>
      </c>
      <c r="T156" s="135" t="s">
        <v>109</v>
      </c>
      <c r="U156" s="120">
        <v>0.93899999999999995</v>
      </c>
      <c r="V156" s="120">
        <f>ROUND(E156*U156,2)</f>
        <v>56.72</v>
      </c>
      <c r="W156" s="120"/>
      <c r="X156" s="120" t="s">
        <v>99</v>
      </c>
      <c r="Y156" s="120" t="s">
        <v>100</v>
      </c>
      <c r="Z156" s="110"/>
      <c r="AA156" s="110"/>
      <c r="AB156" s="110"/>
      <c r="AC156" s="110"/>
      <c r="AD156" s="110"/>
      <c r="AE156" s="110"/>
      <c r="AF156" s="110"/>
      <c r="AG156" s="110" t="s">
        <v>101</v>
      </c>
      <c r="AH156" s="110"/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2" x14ac:dyDescent="0.2">
      <c r="A157" s="117"/>
      <c r="B157" s="118"/>
      <c r="C157" s="152" t="s">
        <v>297</v>
      </c>
      <c r="D157" s="149"/>
      <c r="E157" s="150">
        <v>35</v>
      </c>
      <c r="F157" s="120"/>
      <c r="G157" s="120"/>
      <c r="H157" s="120"/>
      <c r="I157" s="120"/>
      <c r="J157" s="120"/>
      <c r="K157" s="120"/>
      <c r="L157" s="120"/>
      <c r="M157" s="120"/>
      <c r="N157" s="119"/>
      <c r="O157" s="119"/>
      <c r="P157" s="119"/>
      <c r="Q157" s="119"/>
      <c r="R157" s="120"/>
      <c r="S157" s="120"/>
      <c r="T157" s="120"/>
      <c r="U157" s="120"/>
      <c r="V157" s="120"/>
      <c r="W157" s="120"/>
      <c r="X157" s="120"/>
      <c r="Y157" s="120"/>
      <c r="Z157" s="110"/>
      <c r="AA157" s="110"/>
      <c r="AB157" s="110"/>
      <c r="AC157" s="110"/>
      <c r="AD157" s="110"/>
      <c r="AE157" s="110"/>
      <c r="AF157" s="110"/>
      <c r="AG157" s="110" t="s">
        <v>113</v>
      </c>
      <c r="AH157" s="110">
        <v>0</v>
      </c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3" x14ac:dyDescent="0.2">
      <c r="A158" s="117"/>
      <c r="B158" s="118"/>
      <c r="C158" s="152" t="s">
        <v>298</v>
      </c>
      <c r="D158" s="149"/>
      <c r="E158" s="150">
        <v>25.4</v>
      </c>
      <c r="F158" s="120"/>
      <c r="G158" s="120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113</v>
      </c>
      <c r="AH158" s="110">
        <v>0</v>
      </c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ht="33.75" outlineLevel="1" x14ac:dyDescent="0.2">
      <c r="A159" s="129">
        <v>46</v>
      </c>
      <c r="B159" s="130" t="s">
        <v>299</v>
      </c>
      <c r="C159" s="145" t="s">
        <v>300</v>
      </c>
      <c r="D159" s="131" t="s">
        <v>124</v>
      </c>
      <c r="E159" s="132">
        <v>6.4</v>
      </c>
      <c r="F159" s="133">
        <v>0</v>
      </c>
      <c r="G159" s="134">
        <f>ROUND(E159*F159,2)</f>
        <v>0</v>
      </c>
      <c r="H159" s="133">
        <v>29.21</v>
      </c>
      <c r="I159" s="134">
        <f>ROUND(E159*H159,2)</f>
        <v>186.94</v>
      </c>
      <c r="J159" s="133">
        <v>323.79000000000002</v>
      </c>
      <c r="K159" s="134">
        <f>ROUND(E159*J159,2)</f>
        <v>2072.2600000000002</v>
      </c>
      <c r="L159" s="134">
        <v>21</v>
      </c>
      <c r="M159" s="134">
        <f>G159*(1+L159/100)</f>
        <v>0</v>
      </c>
      <c r="N159" s="132">
        <v>1E-3</v>
      </c>
      <c r="O159" s="132">
        <f>ROUND(E159*N159,2)</f>
        <v>0.01</v>
      </c>
      <c r="P159" s="132">
        <v>6.3E-2</v>
      </c>
      <c r="Q159" s="132">
        <f>ROUND(E159*P159,2)</f>
        <v>0.4</v>
      </c>
      <c r="R159" s="134" t="s">
        <v>271</v>
      </c>
      <c r="S159" s="134" t="s">
        <v>109</v>
      </c>
      <c r="T159" s="135" t="s">
        <v>109</v>
      </c>
      <c r="U159" s="120">
        <v>0.71799999999999997</v>
      </c>
      <c r="V159" s="120">
        <f>ROUND(E159*U159,2)</f>
        <v>4.5999999999999996</v>
      </c>
      <c r="W159" s="120"/>
      <c r="X159" s="120" t="s">
        <v>99</v>
      </c>
      <c r="Y159" s="120" t="s">
        <v>100</v>
      </c>
      <c r="Z159" s="110"/>
      <c r="AA159" s="110"/>
      <c r="AB159" s="110"/>
      <c r="AC159" s="110"/>
      <c r="AD159" s="110"/>
      <c r="AE159" s="110"/>
      <c r="AF159" s="110"/>
      <c r="AG159" s="110" t="s">
        <v>101</v>
      </c>
      <c r="AH159" s="110"/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outlineLevel="2" x14ac:dyDescent="0.2">
      <c r="A160" s="117"/>
      <c r="B160" s="118"/>
      <c r="C160" s="152" t="s">
        <v>301</v>
      </c>
      <c r="D160" s="149"/>
      <c r="E160" s="150">
        <v>6.4</v>
      </c>
      <c r="F160" s="120"/>
      <c r="G160" s="120"/>
      <c r="H160" s="120"/>
      <c r="I160" s="120"/>
      <c r="J160" s="120"/>
      <c r="K160" s="120"/>
      <c r="L160" s="120"/>
      <c r="M160" s="120"/>
      <c r="N160" s="119"/>
      <c r="O160" s="119"/>
      <c r="P160" s="119"/>
      <c r="Q160" s="119"/>
      <c r="R160" s="120"/>
      <c r="S160" s="120"/>
      <c r="T160" s="120"/>
      <c r="U160" s="120"/>
      <c r="V160" s="120"/>
      <c r="W160" s="120"/>
      <c r="X160" s="120"/>
      <c r="Y160" s="120"/>
      <c r="Z160" s="110"/>
      <c r="AA160" s="110"/>
      <c r="AB160" s="110"/>
      <c r="AC160" s="110"/>
      <c r="AD160" s="110"/>
      <c r="AE160" s="110"/>
      <c r="AF160" s="110"/>
      <c r="AG160" s="110" t="s">
        <v>113</v>
      </c>
      <c r="AH160" s="110">
        <v>0</v>
      </c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1" x14ac:dyDescent="0.2">
      <c r="A161" s="129">
        <v>47</v>
      </c>
      <c r="B161" s="130" t="s">
        <v>302</v>
      </c>
      <c r="C161" s="145" t="s">
        <v>303</v>
      </c>
      <c r="D161" s="131" t="s">
        <v>161</v>
      </c>
      <c r="E161" s="132">
        <v>38.799999999999997</v>
      </c>
      <c r="F161" s="133">
        <v>0</v>
      </c>
      <c r="G161" s="134">
        <f>ROUND(E161*F161,2)</f>
        <v>0</v>
      </c>
      <c r="H161" s="133">
        <v>0</v>
      </c>
      <c r="I161" s="134">
        <f>ROUND(E161*H161,2)</f>
        <v>0</v>
      </c>
      <c r="J161" s="133">
        <v>41</v>
      </c>
      <c r="K161" s="134">
        <f>ROUND(E161*J161,2)</f>
        <v>1590.8</v>
      </c>
      <c r="L161" s="134">
        <v>21</v>
      </c>
      <c r="M161" s="134">
        <f>G161*(1+L161/100)</f>
        <v>0</v>
      </c>
      <c r="N161" s="132">
        <v>0</v>
      </c>
      <c r="O161" s="132">
        <f>ROUND(E161*N161,2)</f>
        <v>0</v>
      </c>
      <c r="P161" s="132">
        <v>1.1129999999999999E-2</v>
      </c>
      <c r="Q161" s="132">
        <f>ROUND(E161*P161,2)</f>
        <v>0.43</v>
      </c>
      <c r="R161" s="134" t="s">
        <v>271</v>
      </c>
      <c r="S161" s="134" t="s">
        <v>109</v>
      </c>
      <c r="T161" s="135" t="s">
        <v>109</v>
      </c>
      <c r="U161" s="120">
        <v>8.3000000000000004E-2</v>
      </c>
      <c r="V161" s="120">
        <f>ROUND(E161*U161,2)</f>
        <v>3.22</v>
      </c>
      <c r="W161" s="120"/>
      <c r="X161" s="120" t="s">
        <v>99</v>
      </c>
      <c r="Y161" s="120" t="s">
        <v>100</v>
      </c>
      <c r="Z161" s="110"/>
      <c r="AA161" s="110"/>
      <c r="AB161" s="110"/>
      <c r="AC161" s="110"/>
      <c r="AD161" s="110"/>
      <c r="AE161" s="110"/>
      <c r="AF161" s="110"/>
      <c r="AG161" s="110" t="s">
        <v>102</v>
      </c>
      <c r="AH161" s="110"/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2" x14ac:dyDescent="0.2">
      <c r="A162" s="117"/>
      <c r="B162" s="118"/>
      <c r="C162" s="152" t="s">
        <v>304</v>
      </c>
      <c r="D162" s="149"/>
      <c r="E162" s="150">
        <v>38.799999999999997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outlineLevel="1" x14ac:dyDescent="0.2">
      <c r="A163" s="129">
        <v>48</v>
      </c>
      <c r="B163" s="130" t="s">
        <v>305</v>
      </c>
      <c r="C163" s="145" t="s">
        <v>306</v>
      </c>
      <c r="D163" s="131" t="s">
        <v>161</v>
      </c>
      <c r="E163" s="132">
        <v>59.4</v>
      </c>
      <c r="F163" s="133">
        <v>0</v>
      </c>
      <c r="G163" s="134">
        <f>ROUND(E163*F163,2)</f>
        <v>0</v>
      </c>
      <c r="H163" s="133">
        <v>164.94</v>
      </c>
      <c r="I163" s="134">
        <f>ROUND(E163*H163,2)</f>
        <v>9797.44</v>
      </c>
      <c r="J163" s="133">
        <v>928.06</v>
      </c>
      <c r="K163" s="134">
        <f>ROUND(E163*J163,2)</f>
        <v>55126.76</v>
      </c>
      <c r="L163" s="134">
        <v>21</v>
      </c>
      <c r="M163" s="134">
        <f>G163*(1+L163/100)</f>
        <v>0</v>
      </c>
      <c r="N163" s="132">
        <v>0</v>
      </c>
      <c r="O163" s="132">
        <f>ROUND(E163*N163,2)</f>
        <v>0</v>
      </c>
      <c r="P163" s="132">
        <v>4.6000000000000001E-4</v>
      </c>
      <c r="Q163" s="132">
        <f>ROUND(E163*P163,2)</f>
        <v>0.03</v>
      </c>
      <c r="R163" s="134" t="s">
        <v>271</v>
      </c>
      <c r="S163" s="134" t="s">
        <v>109</v>
      </c>
      <c r="T163" s="135" t="s">
        <v>109</v>
      </c>
      <c r="U163" s="120">
        <v>1.5</v>
      </c>
      <c r="V163" s="120">
        <f>ROUND(E163*U163,2)</f>
        <v>89.1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102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">
      <c r="A164" s="117"/>
      <c r="B164" s="118"/>
      <c r="C164" s="152" t="s">
        <v>307</v>
      </c>
      <c r="D164" s="149"/>
      <c r="E164" s="150">
        <v>30.8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3" x14ac:dyDescent="0.2">
      <c r="A165" s="117"/>
      <c r="B165" s="118"/>
      <c r="C165" s="152" t="s">
        <v>308</v>
      </c>
      <c r="D165" s="149"/>
      <c r="E165" s="150">
        <v>28.6</v>
      </c>
      <c r="F165" s="120"/>
      <c r="G165" s="120"/>
      <c r="H165" s="120"/>
      <c r="I165" s="120"/>
      <c r="J165" s="120"/>
      <c r="K165" s="120"/>
      <c r="L165" s="120"/>
      <c r="M165" s="120"/>
      <c r="N165" s="119"/>
      <c r="O165" s="119"/>
      <c r="P165" s="119"/>
      <c r="Q165" s="119"/>
      <c r="R165" s="120"/>
      <c r="S165" s="120"/>
      <c r="T165" s="120"/>
      <c r="U165" s="120"/>
      <c r="V165" s="120"/>
      <c r="W165" s="120"/>
      <c r="X165" s="120"/>
      <c r="Y165" s="120"/>
      <c r="Z165" s="110"/>
      <c r="AA165" s="110"/>
      <c r="AB165" s="110"/>
      <c r="AC165" s="110"/>
      <c r="AD165" s="110"/>
      <c r="AE165" s="110"/>
      <c r="AF165" s="110"/>
      <c r="AG165" s="110" t="s">
        <v>113</v>
      </c>
      <c r="AH165" s="110">
        <v>0</v>
      </c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ht="22.5" outlineLevel="1" x14ac:dyDescent="0.2">
      <c r="A166" s="129">
        <v>49</v>
      </c>
      <c r="B166" s="130" t="s">
        <v>309</v>
      </c>
      <c r="C166" s="145" t="s">
        <v>310</v>
      </c>
      <c r="D166" s="131" t="s">
        <v>124</v>
      </c>
      <c r="E166" s="132">
        <v>1.7776000000000001</v>
      </c>
      <c r="F166" s="133">
        <v>0</v>
      </c>
      <c r="G166" s="134">
        <f>ROUND(E166*F166,2)</f>
        <v>0</v>
      </c>
      <c r="H166" s="133">
        <v>15.78</v>
      </c>
      <c r="I166" s="134">
        <f>ROUND(E166*H166,2)</f>
        <v>28.05</v>
      </c>
      <c r="J166" s="133">
        <v>193.72</v>
      </c>
      <c r="K166" s="134">
        <f>ROUND(E166*J166,2)</f>
        <v>344.36</v>
      </c>
      <c r="L166" s="134">
        <v>21</v>
      </c>
      <c r="M166" s="134">
        <f>G166*(1+L166/100)</f>
        <v>0</v>
      </c>
      <c r="N166" s="132">
        <v>5.4000000000000001E-4</v>
      </c>
      <c r="O166" s="132">
        <f>ROUND(E166*N166,2)</f>
        <v>0</v>
      </c>
      <c r="P166" s="132">
        <v>0.27</v>
      </c>
      <c r="Q166" s="132">
        <f>ROUND(E166*P166,2)</f>
        <v>0.48</v>
      </c>
      <c r="R166" s="134" t="s">
        <v>271</v>
      </c>
      <c r="S166" s="134" t="s">
        <v>109</v>
      </c>
      <c r="T166" s="135" t="s">
        <v>109</v>
      </c>
      <c r="U166" s="120">
        <v>0.43</v>
      </c>
      <c r="V166" s="120">
        <f>ROUND(E166*U166,2)</f>
        <v>0.76</v>
      </c>
      <c r="W166" s="120"/>
      <c r="X166" s="120" t="s">
        <v>99</v>
      </c>
      <c r="Y166" s="120" t="s">
        <v>100</v>
      </c>
      <c r="Z166" s="110"/>
      <c r="AA166" s="110"/>
      <c r="AB166" s="110"/>
      <c r="AC166" s="110"/>
      <c r="AD166" s="110"/>
      <c r="AE166" s="110"/>
      <c r="AF166" s="110"/>
      <c r="AG166" s="110" t="s">
        <v>101</v>
      </c>
      <c r="AH166" s="110"/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2" x14ac:dyDescent="0.2">
      <c r="A167" s="117"/>
      <c r="B167" s="118"/>
      <c r="C167" s="299" t="s">
        <v>311</v>
      </c>
      <c r="D167" s="300"/>
      <c r="E167" s="300"/>
      <c r="F167" s="300"/>
      <c r="G167" s="300"/>
      <c r="H167" s="120"/>
      <c r="I167" s="120"/>
      <c r="J167" s="120"/>
      <c r="K167" s="120"/>
      <c r="L167" s="120"/>
      <c r="M167" s="120"/>
      <c r="N167" s="119"/>
      <c r="O167" s="119"/>
      <c r="P167" s="119"/>
      <c r="Q167" s="119"/>
      <c r="R167" s="120"/>
      <c r="S167" s="120"/>
      <c r="T167" s="120"/>
      <c r="U167" s="120"/>
      <c r="V167" s="120"/>
      <c r="W167" s="120"/>
      <c r="X167" s="120"/>
      <c r="Y167" s="120"/>
      <c r="Z167" s="110"/>
      <c r="AA167" s="110"/>
      <c r="AB167" s="110"/>
      <c r="AC167" s="110"/>
      <c r="AD167" s="110"/>
      <c r="AE167" s="110"/>
      <c r="AF167" s="110"/>
      <c r="AG167" s="110" t="s">
        <v>111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">
      <c r="A168" s="117"/>
      <c r="B168" s="118"/>
      <c r="C168" s="152" t="s">
        <v>121</v>
      </c>
      <c r="D168" s="149"/>
      <c r="E168" s="150">
        <v>1.7776000000000001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ht="22.5" outlineLevel="1" x14ac:dyDescent="0.2">
      <c r="A169" s="129">
        <v>50</v>
      </c>
      <c r="B169" s="130" t="s">
        <v>312</v>
      </c>
      <c r="C169" s="145" t="s">
        <v>313</v>
      </c>
      <c r="D169" s="131" t="s">
        <v>292</v>
      </c>
      <c r="E169" s="132">
        <v>8</v>
      </c>
      <c r="F169" s="133">
        <v>0</v>
      </c>
      <c r="G169" s="134">
        <f>ROUND(E169*F169,2)</f>
        <v>0</v>
      </c>
      <c r="H169" s="133">
        <v>0</v>
      </c>
      <c r="I169" s="134">
        <f>ROUND(E169*H169,2)</f>
        <v>0</v>
      </c>
      <c r="J169" s="133">
        <v>273.5</v>
      </c>
      <c r="K169" s="134">
        <f>ROUND(E169*J169,2)</f>
        <v>2188</v>
      </c>
      <c r="L169" s="134">
        <v>21</v>
      </c>
      <c r="M169" s="134">
        <f>G169*(1+L169/100)</f>
        <v>0</v>
      </c>
      <c r="N169" s="132">
        <v>0</v>
      </c>
      <c r="O169" s="132">
        <f>ROUND(E169*N169,2)</f>
        <v>0</v>
      </c>
      <c r="P169" s="132">
        <v>8.0000000000000002E-3</v>
      </c>
      <c r="Q169" s="132">
        <f>ROUND(E169*P169,2)</f>
        <v>0.06</v>
      </c>
      <c r="R169" s="134" t="s">
        <v>271</v>
      </c>
      <c r="S169" s="134" t="s">
        <v>109</v>
      </c>
      <c r="T169" s="135" t="s">
        <v>109</v>
      </c>
      <c r="U169" s="120">
        <v>0.67200000000000004</v>
      </c>
      <c r="V169" s="120">
        <f>ROUND(E169*U169,2)</f>
        <v>5.38</v>
      </c>
      <c r="W169" s="120"/>
      <c r="X169" s="120" t="s">
        <v>99</v>
      </c>
      <c r="Y169" s="120" t="s">
        <v>100</v>
      </c>
      <c r="Z169" s="110"/>
      <c r="AA169" s="110"/>
      <c r="AB169" s="110"/>
      <c r="AC169" s="110"/>
      <c r="AD169" s="110"/>
      <c r="AE169" s="110"/>
      <c r="AF169" s="110"/>
      <c r="AG169" s="110" t="s">
        <v>102</v>
      </c>
      <c r="AH169" s="110"/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outlineLevel="2" x14ac:dyDescent="0.2">
      <c r="A170" s="117"/>
      <c r="B170" s="118"/>
      <c r="C170" s="299" t="s">
        <v>314</v>
      </c>
      <c r="D170" s="300"/>
      <c r="E170" s="300"/>
      <c r="F170" s="300"/>
      <c r="G170" s="300"/>
      <c r="H170" s="120"/>
      <c r="I170" s="120"/>
      <c r="J170" s="120"/>
      <c r="K170" s="120"/>
      <c r="L170" s="120"/>
      <c r="M170" s="120"/>
      <c r="N170" s="119"/>
      <c r="O170" s="119"/>
      <c r="P170" s="119"/>
      <c r="Q170" s="119"/>
      <c r="R170" s="120"/>
      <c r="S170" s="120"/>
      <c r="T170" s="120"/>
      <c r="U170" s="120"/>
      <c r="V170" s="120"/>
      <c r="W170" s="120"/>
      <c r="X170" s="120"/>
      <c r="Y170" s="120"/>
      <c r="Z170" s="110"/>
      <c r="AA170" s="110"/>
      <c r="AB170" s="110"/>
      <c r="AC170" s="110"/>
      <c r="AD170" s="110"/>
      <c r="AE170" s="110"/>
      <c r="AF170" s="110"/>
      <c r="AG170" s="110" t="s">
        <v>111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">
      <c r="A171" s="117"/>
      <c r="B171" s="118"/>
      <c r="C171" s="152" t="s">
        <v>315</v>
      </c>
      <c r="D171" s="149"/>
      <c r="E171" s="150">
        <v>4</v>
      </c>
      <c r="F171" s="120"/>
      <c r="G171" s="120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113</v>
      </c>
      <c r="AH171" s="110">
        <v>0</v>
      </c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3" x14ac:dyDescent="0.2">
      <c r="A172" s="117"/>
      <c r="B172" s="118"/>
      <c r="C172" s="152" t="s">
        <v>315</v>
      </c>
      <c r="D172" s="149"/>
      <c r="E172" s="150">
        <v>4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2.5" outlineLevel="1" x14ac:dyDescent="0.2">
      <c r="A173" s="129">
        <v>51</v>
      </c>
      <c r="B173" s="130" t="s">
        <v>316</v>
      </c>
      <c r="C173" s="145" t="s">
        <v>317</v>
      </c>
      <c r="D173" s="131" t="s">
        <v>292</v>
      </c>
      <c r="E173" s="132">
        <v>1</v>
      </c>
      <c r="F173" s="133">
        <v>0</v>
      </c>
      <c r="G173" s="134">
        <f>ROUND(E173*F173,2)</f>
        <v>0</v>
      </c>
      <c r="H173" s="133">
        <v>9.7799999999999994</v>
      </c>
      <c r="I173" s="134">
        <f>ROUND(E173*H173,2)</f>
        <v>9.7799999999999994</v>
      </c>
      <c r="J173" s="133">
        <v>800.22</v>
      </c>
      <c r="K173" s="134">
        <f>ROUND(E173*J173,2)</f>
        <v>800.22</v>
      </c>
      <c r="L173" s="134">
        <v>21</v>
      </c>
      <c r="M173" s="134">
        <f>G173*(1+L173/100)</f>
        <v>0</v>
      </c>
      <c r="N173" s="132">
        <v>3.4000000000000002E-4</v>
      </c>
      <c r="O173" s="132">
        <f>ROUND(E173*N173,2)</f>
        <v>0</v>
      </c>
      <c r="P173" s="132">
        <v>9.2999999999999999E-2</v>
      </c>
      <c r="Q173" s="132">
        <f>ROUND(E173*P173,2)</f>
        <v>0.09</v>
      </c>
      <c r="R173" s="134" t="s">
        <v>271</v>
      </c>
      <c r="S173" s="134" t="s">
        <v>109</v>
      </c>
      <c r="T173" s="135" t="s">
        <v>109</v>
      </c>
      <c r="U173" s="120">
        <v>1.96</v>
      </c>
      <c r="V173" s="120">
        <f>ROUND(E173*U173,2)</f>
        <v>1.96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">
      <c r="A174" s="117"/>
      <c r="B174" s="118"/>
      <c r="C174" s="299" t="s">
        <v>314</v>
      </c>
      <c r="D174" s="300"/>
      <c r="E174" s="300"/>
      <c r="F174" s="300"/>
      <c r="G174" s="300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">
      <c r="A175" s="117"/>
      <c r="B175" s="118"/>
      <c r="C175" s="304" t="s">
        <v>318</v>
      </c>
      <c r="D175" s="305"/>
      <c r="E175" s="305"/>
      <c r="F175" s="305"/>
      <c r="G175" s="305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210</v>
      </c>
      <c r="AH175" s="110"/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ht="22.5" outlineLevel="1" x14ac:dyDescent="0.2">
      <c r="A176" s="129">
        <v>52</v>
      </c>
      <c r="B176" s="130" t="s">
        <v>319</v>
      </c>
      <c r="C176" s="145" t="s">
        <v>320</v>
      </c>
      <c r="D176" s="131" t="s">
        <v>292</v>
      </c>
      <c r="E176" s="132">
        <v>12</v>
      </c>
      <c r="F176" s="133">
        <v>0</v>
      </c>
      <c r="G176" s="134">
        <f>ROUND(E176*F176,2)</f>
        <v>0</v>
      </c>
      <c r="H176" s="133">
        <v>0</v>
      </c>
      <c r="I176" s="134">
        <f>ROUND(E176*H176,2)</f>
        <v>0</v>
      </c>
      <c r="J176" s="133">
        <v>559</v>
      </c>
      <c r="K176" s="134">
        <f>ROUND(E176*J176,2)</f>
        <v>6708</v>
      </c>
      <c r="L176" s="134">
        <v>21</v>
      </c>
      <c r="M176" s="134">
        <f>G176*(1+L176/100)</f>
        <v>0</v>
      </c>
      <c r="N176" s="132">
        <v>0</v>
      </c>
      <c r="O176" s="132">
        <f>ROUND(E176*N176,2)</f>
        <v>0</v>
      </c>
      <c r="P176" s="132">
        <v>0.09</v>
      </c>
      <c r="Q176" s="132">
        <f>ROUND(E176*P176,2)</f>
        <v>1.08</v>
      </c>
      <c r="R176" s="134" t="s">
        <v>271</v>
      </c>
      <c r="S176" s="134" t="s">
        <v>109</v>
      </c>
      <c r="T176" s="135" t="s">
        <v>109</v>
      </c>
      <c r="U176" s="120">
        <v>1.2549999999999999</v>
      </c>
      <c r="V176" s="120">
        <f>ROUND(E176*U176,2)</f>
        <v>15.06</v>
      </c>
      <c r="W176" s="120"/>
      <c r="X176" s="120" t="s">
        <v>99</v>
      </c>
      <c r="Y176" s="120" t="s">
        <v>100</v>
      </c>
      <c r="Z176" s="110"/>
      <c r="AA176" s="110"/>
      <c r="AB176" s="110"/>
      <c r="AC176" s="110"/>
      <c r="AD176" s="110"/>
      <c r="AE176" s="110"/>
      <c r="AF176" s="110"/>
      <c r="AG176" s="110" t="s">
        <v>102</v>
      </c>
      <c r="AH176" s="110"/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outlineLevel="2" x14ac:dyDescent="0.2">
      <c r="A177" s="117"/>
      <c r="B177" s="118"/>
      <c r="C177" s="299" t="s">
        <v>321</v>
      </c>
      <c r="D177" s="300"/>
      <c r="E177" s="300"/>
      <c r="F177" s="300"/>
      <c r="G177" s="300"/>
      <c r="H177" s="120"/>
      <c r="I177" s="120"/>
      <c r="J177" s="120"/>
      <c r="K177" s="120"/>
      <c r="L177" s="120"/>
      <c r="M177" s="120"/>
      <c r="N177" s="119"/>
      <c r="O177" s="119"/>
      <c r="P177" s="119"/>
      <c r="Q177" s="119"/>
      <c r="R177" s="120"/>
      <c r="S177" s="120"/>
      <c r="T177" s="120"/>
      <c r="U177" s="120"/>
      <c r="V177" s="120"/>
      <c r="W177" s="120"/>
      <c r="X177" s="120"/>
      <c r="Y177" s="120"/>
      <c r="Z177" s="110"/>
      <c r="AA177" s="110"/>
      <c r="AB177" s="110"/>
      <c r="AC177" s="110"/>
      <c r="AD177" s="110"/>
      <c r="AE177" s="110"/>
      <c r="AF177" s="110"/>
      <c r="AG177" s="110" t="s">
        <v>111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">
      <c r="A178" s="117"/>
      <c r="B178" s="118"/>
      <c r="C178" s="152" t="s">
        <v>322</v>
      </c>
      <c r="D178" s="149"/>
      <c r="E178" s="150">
        <v>12</v>
      </c>
      <c r="F178" s="120"/>
      <c r="G178" s="120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113</v>
      </c>
      <c r="AH178" s="110">
        <v>0</v>
      </c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1" x14ac:dyDescent="0.2">
      <c r="A179" s="129">
        <v>53</v>
      </c>
      <c r="B179" s="130" t="s">
        <v>323</v>
      </c>
      <c r="C179" s="145" t="s">
        <v>324</v>
      </c>
      <c r="D179" s="131" t="s">
        <v>161</v>
      </c>
      <c r="E179" s="132">
        <v>1.2</v>
      </c>
      <c r="F179" s="133">
        <v>0</v>
      </c>
      <c r="G179" s="134">
        <f>ROUND(E179*F179,2)</f>
        <v>0</v>
      </c>
      <c r="H179" s="133">
        <v>14.35</v>
      </c>
      <c r="I179" s="134">
        <f>ROUND(E179*H179,2)</f>
        <v>17.22</v>
      </c>
      <c r="J179" s="133">
        <v>334.15</v>
      </c>
      <c r="K179" s="134">
        <f>ROUND(E179*J179,2)</f>
        <v>400.98</v>
      </c>
      <c r="L179" s="134">
        <v>21</v>
      </c>
      <c r="M179" s="134">
        <f>G179*(1+L179/100)</f>
        <v>0</v>
      </c>
      <c r="N179" s="132">
        <v>4.8999999999999998E-4</v>
      </c>
      <c r="O179" s="132">
        <f>ROUND(E179*N179,2)</f>
        <v>0</v>
      </c>
      <c r="P179" s="132">
        <v>8.1000000000000003E-2</v>
      </c>
      <c r="Q179" s="132">
        <f>ROUND(E179*P179,2)</f>
        <v>0.1</v>
      </c>
      <c r="R179" s="134" t="s">
        <v>271</v>
      </c>
      <c r="S179" s="134" t="s">
        <v>109</v>
      </c>
      <c r="T179" s="135" t="s">
        <v>109</v>
      </c>
      <c r="U179" s="120">
        <v>0.81200000000000006</v>
      </c>
      <c r="V179" s="120">
        <f>ROUND(E179*U179,2)</f>
        <v>0.97</v>
      </c>
      <c r="W179" s="120"/>
      <c r="X179" s="120" t="s">
        <v>99</v>
      </c>
      <c r="Y179" s="120" t="s">
        <v>100</v>
      </c>
      <c r="Z179" s="110"/>
      <c r="AA179" s="110"/>
      <c r="AB179" s="110"/>
      <c r="AC179" s="110"/>
      <c r="AD179" s="110"/>
      <c r="AE179" s="110"/>
      <c r="AF179" s="110"/>
      <c r="AG179" s="110" t="s">
        <v>102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outlineLevel="2" x14ac:dyDescent="0.2">
      <c r="A180" s="117"/>
      <c r="B180" s="118"/>
      <c r="C180" s="306" t="s">
        <v>318</v>
      </c>
      <c r="D180" s="307"/>
      <c r="E180" s="307"/>
      <c r="F180" s="307"/>
      <c r="G180" s="307"/>
      <c r="H180" s="120"/>
      <c r="I180" s="120"/>
      <c r="J180" s="120"/>
      <c r="K180" s="120"/>
      <c r="L180" s="120"/>
      <c r="M180" s="120"/>
      <c r="N180" s="119"/>
      <c r="O180" s="119"/>
      <c r="P180" s="119"/>
      <c r="Q180" s="119"/>
      <c r="R180" s="120"/>
      <c r="S180" s="120"/>
      <c r="T180" s="120"/>
      <c r="U180" s="120"/>
      <c r="V180" s="120"/>
      <c r="W180" s="120"/>
      <c r="X180" s="120"/>
      <c r="Y180" s="120"/>
      <c r="Z180" s="110"/>
      <c r="AA180" s="110"/>
      <c r="AB180" s="110"/>
      <c r="AC180" s="110"/>
      <c r="AD180" s="110"/>
      <c r="AE180" s="110"/>
      <c r="AF180" s="110"/>
      <c r="AG180" s="110" t="s">
        <v>210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">
      <c r="A181" s="117"/>
      <c r="B181" s="118"/>
      <c r="C181" s="152" t="s">
        <v>325</v>
      </c>
      <c r="D181" s="149"/>
      <c r="E181" s="150">
        <v>1.2</v>
      </c>
      <c r="F181" s="120"/>
      <c r="G181" s="120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113</v>
      </c>
      <c r="AH181" s="110">
        <v>0</v>
      </c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1" x14ac:dyDescent="0.2">
      <c r="A182" s="129">
        <v>54</v>
      </c>
      <c r="B182" s="130" t="s">
        <v>326</v>
      </c>
      <c r="C182" s="145" t="s">
        <v>327</v>
      </c>
      <c r="D182" s="131" t="s">
        <v>161</v>
      </c>
      <c r="E182" s="132">
        <v>30.937000000000001</v>
      </c>
      <c r="F182" s="133">
        <v>0</v>
      </c>
      <c r="G182" s="134">
        <f>ROUND(E182*F182,2)</f>
        <v>0</v>
      </c>
      <c r="H182" s="133">
        <v>0</v>
      </c>
      <c r="I182" s="134">
        <f>ROUND(E182*H182,2)</f>
        <v>0</v>
      </c>
      <c r="J182" s="133">
        <v>245</v>
      </c>
      <c r="K182" s="134">
        <f>ROUND(E182*J182,2)</f>
        <v>7579.57</v>
      </c>
      <c r="L182" s="134">
        <v>21</v>
      </c>
      <c r="M182" s="134">
        <f>G182*(1+L182/100)</f>
        <v>0</v>
      </c>
      <c r="N182" s="132">
        <v>0</v>
      </c>
      <c r="O182" s="132">
        <f>ROUND(E182*N182,2)</f>
        <v>0</v>
      </c>
      <c r="P182" s="132">
        <v>3.6999999999999998E-2</v>
      </c>
      <c r="Q182" s="132">
        <f>ROUND(E182*P182,2)</f>
        <v>1.1399999999999999</v>
      </c>
      <c r="R182" s="134" t="s">
        <v>271</v>
      </c>
      <c r="S182" s="134" t="s">
        <v>109</v>
      </c>
      <c r="T182" s="135" t="s">
        <v>109</v>
      </c>
      <c r="U182" s="120">
        <v>0.55000000000000004</v>
      </c>
      <c r="V182" s="120">
        <f>ROUND(E182*U182,2)</f>
        <v>17.02</v>
      </c>
      <c r="W182" s="120"/>
      <c r="X182" s="120" t="s">
        <v>99</v>
      </c>
      <c r="Y182" s="120" t="s">
        <v>100</v>
      </c>
      <c r="Z182" s="110"/>
      <c r="AA182" s="110"/>
      <c r="AB182" s="110"/>
      <c r="AC182" s="110"/>
      <c r="AD182" s="110"/>
      <c r="AE182" s="110"/>
      <c r="AF182" s="110"/>
      <c r="AG182" s="110" t="s">
        <v>102</v>
      </c>
      <c r="AH182" s="110"/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2" x14ac:dyDescent="0.2">
      <c r="A183" s="117"/>
      <c r="B183" s="118"/>
      <c r="C183" s="152" t="s">
        <v>328</v>
      </c>
      <c r="D183" s="149"/>
      <c r="E183" s="150">
        <v>30.937000000000001</v>
      </c>
      <c r="F183" s="120"/>
      <c r="G183" s="120"/>
      <c r="H183" s="120"/>
      <c r="I183" s="120"/>
      <c r="J183" s="120"/>
      <c r="K183" s="120"/>
      <c r="L183" s="120"/>
      <c r="M183" s="120"/>
      <c r="N183" s="119"/>
      <c r="O183" s="119"/>
      <c r="P183" s="119"/>
      <c r="Q183" s="119"/>
      <c r="R183" s="120"/>
      <c r="S183" s="120"/>
      <c r="T183" s="120"/>
      <c r="U183" s="120"/>
      <c r="V183" s="120"/>
      <c r="W183" s="120"/>
      <c r="X183" s="120"/>
      <c r="Y183" s="120"/>
      <c r="Z183" s="110"/>
      <c r="AA183" s="110"/>
      <c r="AB183" s="110"/>
      <c r="AC183" s="110"/>
      <c r="AD183" s="110"/>
      <c r="AE183" s="110"/>
      <c r="AF183" s="110"/>
      <c r="AG183" s="110" t="s">
        <v>113</v>
      </c>
      <c r="AH183" s="110">
        <v>0</v>
      </c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ht="22.5" outlineLevel="1" x14ac:dyDescent="0.2">
      <c r="A184" s="129">
        <v>55</v>
      </c>
      <c r="B184" s="130" t="s">
        <v>329</v>
      </c>
      <c r="C184" s="145" t="s">
        <v>330</v>
      </c>
      <c r="D184" s="131" t="s">
        <v>124</v>
      </c>
      <c r="E184" s="132">
        <v>81.84</v>
      </c>
      <c r="F184" s="133">
        <v>0</v>
      </c>
      <c r="G184" s="134">
        <f>ROUND(E184*F184,2)</f>
        <v>0</v>
      </c>
      <c r="H184" s="133">
        <v>0</v>
      </c>
      <c r="I184" s="134">
        <f>ROUND(E184*H184,2)</f>
        <v>0</v>
      </c>
      <c r="J184" s="133">
        <v>134.5</v>
      </c>
      <c r="K184" s="134">
        <f>ROUND(E184*J184,2)</f>
        <v>11007.48</v>
      </c>
      <c r="L184" s="134">
        <v>21</v>
      </c>
      <c r="M184" s="134">
        <f>G184*(1+L184/100)</f>
        <v>0</v>
      </c>
      <c r="N184" s="132">
        <v>0</v>
      </c>
      <c r="O184" s="132">
        <f>ROUND(E184*N184,2)</f>
        <v>0</v>
      </c>
      <c r="P184" s="132">
        <v>0.05</v>
      </c>
      <c r="Q184" s="132">
        <f>ROUND(E184*P184,2)</f>
        <v>4.09</v>
      </c>
      <c r="R184" s="134" t="s">
        <v>271</v>
      </c>
      <c r="S184" s="134" t="s">
        <v>109</v>
      </c>
      <c r="T184" s="135" t="s">
        <v>109</v>
      </c>
      <c r="U184" s="120">
        <v>0.33</v>
      </c>
      <c r="V184" s="120">
        <f>ROUND(E184*U184,2)</f>
        <v>27.01</v>
      </c>
      <c r="W184" s="120"/>
      <c r="X184" s="120" t="s">
        <v>99</v>
      </c>
      <c r="Y184" s="120" t="s">
        <v>100</v>
      </c>
      <c r="Z184" s="110"/>
      <c r="AA184" s="110"/>
      <c r="AB184" s="110"/>
      <c r="AC184" s="110"/>
      <c r="AD184" s="110"/>
      <c r="AE184" s="110"/>
      <c r="AF184" s="110"/>
      <c r="AG184" s="110" t="s">
        <v>102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">
      <c r="A185" s="117"/>
      <c r="B185" s="118"/>
      <c r="C185" s="152" t="s">
        <v>331</v>
      </c>
      <c r="D185" s="149"/>
      <c r="E185" s="150">
        <v>40.92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3" x14ac:dyDescent="0.2">
      <c r="A186" s="117"/>
      <c r="B186" s="118"/>
      <c r="C186" s="152" t="s">
        <v>331</v>
      </c>
      <c r="D186" s="149"/>
      <c r="E186" s="150">
        <v>40.92</v>
      </c>
      <c r="F186" s="120"/>
      <c r="G186" s="120"/>
      <c r="H186" s="120"/>
      <c r="I186" s="120"/>
      <c r="J186" s="120"/>
      <c r="K186" s="120"/>
      <c r="L186" s="120"/>
      <c r="M186" s="120"/>
      <c r="N186" s="119"/>
      <c r="O186" s="119"/>
      <c r="P186" s="119"/>
      <c r="Q186" s="119"/>
      <c r="R186" s="120"/>
      <c r="S186" s="120"/>
      <c r="T186" s="120"/>
      <c r="U186" s="120"/>
      <c r="V186" s="120"/>
      <c r="W186" s="120"/>
      <c r="X186" s="120"/>
      <c r="Y186" s="120"/>
      <c r="Z186" s="110"/>
      <c r="AA186" s="110"/>
      <c r="AB186" s="110"/>
      <c r="AC186" s="110"/>
      <c r="AD186" s="110"/>
      <c r="AE186" s="110"/>
      <c r="AF186" s="110"/>
      <c r="AG186" s="110" t="s">
        <v>113</v>
      </c>
      <c r="AH186" s="110">
        <v>0</v>
      </c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ht="22.5" outlineLevel="1" x14ac:dyDescent="0.2">
      <c r="A187" s="129">
        <v>56</v>
      </c>
      <c r="B187" s="130" t="s">
        <v>332</v>
      </c>
      <c r="C187" s="145" t="s">
        <v>333</v>
      </c>
      <c r="D187" s="131" t="s">
        <v>124</v>
      </c>
      <c r="E187" s="132">
        <v>25.6</v>
      </c>
      <c r="F187" s="133">
        <v>0</v>
      </c>
      <c r="G187" s="134">
        <f>ROUND(E187*F187,2)</f>
        <v>0</v>
      </c>
      <c r="H187" s="133">
        <v>0</v>
      </c>
      <c r="I187" s="134">
        <f>ROUND(E187*H187,2)</f>
        <v>0</v>
      </c>
      <c r="J187" s="133">
        <v>160.5</v>
      </c>
      <c r="K187" s="134">
        <f>ROUND(E187*J187,2)</f>
        <v>4108.8</v>
      </c>
      <c r="L187" s="134">
        <v>21</v>
      </c>
      <c r="M187" s="134">
        <f>G187*(1+L187/100)</f>
        <v>0</v>
      </c>
      <c r="N187" s="132">
        <v>0</v>
      </c>
      <c r="O187" s="132">
        <f>ROUND(E187*N187,2)</f>
        <v>0</v>
      </c>
      <c r="P187" s="132">
        <v>1.2930000000000001E-2</v>
      </c>
      <c r="Q187" s="132">
        <f>ROUND(E187*P187,2)</f>
        <v>0.33</v>
      </c>
      <c r="R187" s="134" t="s">
        <v>271</v>
      </c>
      <c r="S187" s="134" t="s">
        <v>109</v>
      </c>
      <c r="T187" s="135" t="s">
        <v>109</v>
      </c>
      <c r="U187" s="120">
        <v>0.39100000000000001</v>
      </c>
      <c r="V187" s="120">
        <f>ROUND(E187*U187,2)</f>
        <v>10.01</v>
      </c>
      <c r="W187" s="120"/>
      <c r="X187" s="120" t="s">
        <v>99</v>
      </c>
      <c r="Y187" s="120" t="s">
        <v>100</v>
      </c>
      <c r="Z187" s="110"/>
      <c r="AA187" s="110"/>
      <c r="AB187" s="110"/>
      <c r="AC187" s="110"/>
      <c r="AD187" s="110"/>
      <c r="AE187" s="110"/>
      <c r="AF187" s="110"/>
      <c r="AG187" s="110" t="s">
        <v>102</v>
      </c>
      <c r="AH187" s="110"/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outlineLevel="2" x14ac:dyDescent="0.2">
      <c r="A188" s="117"/>
      <c r="B188" s="118"/>
      <c r="C188" s="152" t="s">
        <v>334</v>
      </c>
      <c r="D188" s="149"/>
      <c r="E188" s="150">
        <v>25.6</v>
      </c>
      <c r="F188" s="120"/>
      <c r="G188" s="120"/>
      <c r="H188" s="120"/>
      <c r="I188" s="120"/>
      <c r="J188" s="120"/>
      <c r="K188" s="120"/>
      <c r="L188" s="120"/>
      <c r="M188" s="120"/>
      <c r="N188" s="119"/>
      <c r="O188" s="119"/>
      <c r="P188" s="119"/>
      <c r="Q188" s="119"/>
      <c r="R188" s="120"/>
      <c r="S188" s="120"/>
      <c r="T188" s="120"/>
      <c r="U188" s="120"/>
      <c r="V188" s="120"/>
      <c r="W188" s="120"/>
      <c r="X188" s="120"/>
      <c r="Y188" s="120"/>
      <c r="Z188" s="110"/>
      <c r="AA188" s="110"/>
      <c r="AB188" s="110"/>
      <c r="AC188" s="110"/>
      <c r="AD188" s="110"/>
      <c r="AE188" s="110"/>
      <c r="AF188" s="110"/>
      <c r="AG188" s="110" t="s">
        <v>113</v>
      </c>
      <c r="AH188" s="110">
        <v>0</v>
      </c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ht="22.5" outlineLevel="1" x14ac:dyDescent="0.2">
      <c r="A189" s="129">
        <v>57</v>
      </c>
      <c r="B189" s="130" t="s">
        <v>335</v>
      </c>
      <c r="C189" s="145" t="s">
        <v>336</v>
      </c>
      <c r="D189" s="131" t="s">
        <v>124</v>
      </c>
      <c r="E189" s="132">
        <v>61.338000000000001</v>
      </c>
      <c r="F189" s="133">
        <v>0</v>
      </c>
      <c r="G189" s="134">
        <f>ROUND(E189*F189,2)</f>
        <v>0</v>
      </c>
      <c r="H189" s="133">
        <v>0</v>
      </c>
      <c r="I189" s="134">
        <f>ROUND(E189*H189,2)</f>
        <v>0</v>
      </c>
      <c r="J189" s="133">
        <v>133.5</v>
      </c>
      <c r="K189" s="134">
        <f>ROUND(E189*J189,2)</f>
        <v>8188.62</v>
      </c>
      <c r="L189" s="134">
        <v>21</v>
      </c>
      <c r="M189" s="134">
        <f>G189*(1+L189/100)</f>
        <v>0</v>
      </c>
      <c r="N189" s="132">
        <v>0</v>
      </c>
      <c r="O189" s="132">
        <f>ROUND(E189*N189,2)</f>
        <v>0</v>
      </c>
      <c r="P189" s="132">
        <v>6.8000000000000005E-2</v>
      </c>
      <c r="Q189" s="132">
        <f>ROUND(E189*P189,2)</f>
        <v>4.17</v>
      </c>
      <c r="R189" s="134" t="s">
        <v>271</v>
      </c>
      <c r="S189" s="134" t="s">
        <v>109</v>
      </c>
      <c r="T189" s="135" t="s">
        <v>109</v>
      </c>
      <c r="U189" s="120">
        <v>0.3</v>
      </c>
      <c r="V189" s="120">
        <f>ROUND(E189*U189,2)</f>
        <v>18.399999999999999</v>
      </c>
      <c r="W189" s="120"/>
      <c r="X189" s="120" t="s">
        <v>99</v>
      </c>
      <c r="Y189" s="120" t="s">
        <v>100</v>
      </c>
      <c r="Z189" s="110"/>
      <c r="AA189" s="110"/>
      <c r="AB189" s="110"/>
      <c r="AC189" s="110"/>
      <c r="AD189" s="110"/>
      <c r="AE189" s="110"/>
      <c r="AF189" s="110"/>
      <c r="AG189" s="110" t="s">
        <v>101</v>
      </c>
      <c r="AH189" s="110"/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2" x14ac:dyDescent="0.2">
      <c r="A190" s="117"/>
      <c r="B190" s="118"/>
      <c r="C190" s="299" t="s">
        <v>337</v>
      </c>
      <c r="D190" s="300"/>
      <c r="E190" s="300"/>
      <c r="F190" s="300"/>
      <c r="G190" s="300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111</v>
      </c>
      <c r="AH190" s="110"/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outlineLevel="2" x14ac:dyDescent="0.2">
      <c r="A191" s="117"/>
      <c r="B191" s="118"/>
      <c r="C191" s="152" t="s">
        <v>338</v>
      </c>
      <c r="D191" s="149"/>
      <c r="E191" s="150">
        <v>44.514000000000003</v>
      </c>
      <c r="F191" s="120"/>
      <c r="G191" s="120"/>
      <c r="H191" s="120"/>
      <c r="I191" s="120"/>
      <c r="J191" s="120"/>
      <c r="K191" s="120"/>
      <c r="L191" s="120"/>
      <c r="M191" s="120"/>
      <c r="N191" s="119"/>
      <c r="O191" s="119"/>
      <c r="P191" s="119"/>
      <c r="Q191" s="119"/>
      <c r="R191" s="120"/>
      <c r="S191" s="120"/>
      <c r="T191" s="120"/>
      <c r="U191" s="120"/>
      <c r="V191" s="120"/>
      <c r="W191" s="120"/>
      <c r="X191" s="120"/>
      <c r="Y191" s="120"/>
      <c r="Z191" s="110"/>
      <c r="AA191" s="110"/>
      <c r="AB191" s="110"/>
      <c r="AC191" s="110"/>
      <c r="AD191" s="110"/>
      <c r="AE191" s="110"/>
      <c r="AF191" s="110"/>
      <c r="AG191" s="110" t="s">
        <v>113</v>
      </c>
      <c r="AH191" s="110">
        <v>0</v>
      </c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3" x14ac:dyDescent="0.2">
      <c r="A192" s="117"/>
      <c r="B192" s="118"/>
      <c r="C192" s="152" t="s">
        <v>339</v>
      </c>
      <c r="D192" s="149"/>
      <c r="E192" s="150">
        <v>16.824000000000002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outlineLevel="1" x14ac:dyDescent="0.2">
      <c r="A193" s="129">
        <v>58</v>
      </c>
      <c r="B193" s="130" t="s">
        <v>340</v>
      </c>
      <c r="C193" s="145" t="s">
        <v>341</v>
      </c>
      <c r="D193" s="131" t="s">
        <v>161</v>
      </c>
      <c r="E193" s="132">
        <v>24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41.8</v>
      </c>
      <c r="K193" s="134">
        <f>ROUND(E193*J193,2)</f>
        <v>1003.2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2.6900000000000001E-3</v>
      </c>
      <c r="Q193" s="132">
        <f>ROUND(E193*P193,2)</f>
        <v>0.06</v>
      </c>
      <c r="R193" s="134" t="s">
        <v>342</v>
      </c>
      <c r="S193" s="134" t="s">
        <v>109</v>
      </c>
      <c r="T193" s="135" t="s">
        <v>109</v>
      </c>
      <c r="U193" s="120">
        <v>6.9000000000000006E-2</v>
      </c>
      <c r="V193" s="120">
        <f>ROUND(E193*U193,2)</f>
        <v>1.66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102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">
      <c r="A194" s="117"/>
      <c r="B194" s="118"/>
      <c r="C194" s="152" t="s">
        <v>343</v>
      </c>
      <c r="D194" s="149"/>
      <c r="E194" s="150">
        <v>24</v>
      </c>
      <c r="F194" s="120"/>
      <c r="G194" s="120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113</v>
      </c>
      <c r="AH194" s="110">
        <v>0</v>
      </c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1" x14ac:dyDescent="0.2">
      <c r="A195" s="129">
        <v>59</v>
      </c>
      <c r="B195" s="130" t="s">
        <v>344</v>
      </c>
      <c r="C195" s="145" t="s">
        <v>345</v>
      </c>
      <c r="D195" s="131" t="s">
        <v>161</v>
      </c>
      <c r="E195" s="132">
        <v>34</v>
      </c>
      <c r="F195" s="133">
        <v>0</v>
      </c>
      <c r="G195" s="134">
        <f>ROUND(E195*F195,2)</f>
        <v>0</v>
      </c>
      <c r="H195" s="133">
        <v>0</v>
      </c>
      <c r="I195" s="134">
        <f>ROUND(E195*H195,2)</f>
        <v>0</v>
      </c>
      <c r="J195" s="133">
        <v>60.6</v>
      </c>
      <c r="K195" s="134">
        <f>ROUND(E195*J195,2)</f>
        <v>2060.4</v>
      </c>
      <c r="L195" s="134">
        <v>21</v>
      </c>
      <c r="M195" s="134">
        <f>G195*(1+L195/100)</f>
        <v>0</v>
      </c>
      <c r="N195" s="132">
        <v>0</v>
      </c>
      <c r="O195" s="132">
        <f>ROUND(E195*N195,2)</f>
        <v>0</v>
      </c>
      <c r="P195" s="132">
        <v>1.3500000000000001E-3</v>
      </c>
      <c r="Q195" s="132">
        <f>ROUND(E195*P195,2)</f>
        <v>0.05</v>
      </c>
      <c r="R195" s="134" t="s">
        <v>342</v>
      </c>
      <c r="S195" s="134" t="s">
        <v>109</v>
      </c>
      <c r="T195" s="135" t="s">
        <v>109</v>
      </c>
      <c r="U195" s="120">
        <v>9.1999999999999998E-2</v>
      </c>
      <c r="V195" s="120">
        <f>ROUND(E195*U195,2)</f>
        <v>3.13</v>
      </c>
      <c r="W195" s="120"/>
      <c r="X195" s="120" t="s">
        <v>99</v>
      </c>
      <c r="Y195" s="120" t="s">
        <v>100</v>
      </c>
      <c r="Z195" s="110"/>
      <c r="AA195" s="110"/>
      <c r="AB195" s="110"/>
      <c r="AC195" s="110"/>
      <c r="AD195" s="110"/>
      <c r="AE195" s="110"/>
      <c r="AF195" s="110"/>
      <c r="AG195" s="110" t="s">
        <v>102</v>
      </c>
      <c r="AH195" s="110"/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2" x14ac:dyDescent="0.2">
      <c r="A196" s="117"/>
      <c r="B196" s="118"/>
      <c r="C196" s="152" t="s">
        <v>346</v>
      </c>
      <c r="D196" s="149"/>
      <c r="E196" s="150">
        <v>34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">
      <c r="A197" s="136">
        <v>60</v>
      </c>
      <c r="B197" s="137" t="s">
        <v>347</v>
      </c>
      <c r="C197" s="144" t="s">
        <v>348</v>
      </c>
      <c r="D197" s="138" t="s">
        <v>292</v>
      </c>
      <c r="E197" s="139">
        <v>4</v>
      </c>
      <c r="F197" s="140">
        <v>0</v>
      </c>
      <c r="G197" s="141">
        <f>ROUND(E197*F197,2)</f>
        <v>0</v>
      </c>
      <c r="H197" s="140">
        <v>0</v>
      </c>
      <c r="I197" s="141">
        <f>ROUND(E197*H197,2)</f>
        <v>0</v>
      </c>
      <c r="J197" s="140">
        <v>455</v>
      </c>
      <c r="K197" s="141">
        <f>ROUND(E197*J197,2)</f>
        <v>1820</v>
      </c>
      <c r="L197" s="141">
        <v>21</v>
      </c>
      <c r="M197" s="141">
        <f>G197*(1+L197/100)</f>
        <v>0</v>
      </c>
      <c r="N197" s="139">
        <v>0</v>
      </c>
      <c r="O197" s="139">
        <f>ROUND(E197*N197,2)</f>
        <v>0</v>
      </c>
      <c r="P197" s="139">
        <v>0.16600000000000001</v>
      </c>
      <c r="Q197" s="139">
        <f>ROUND(E197*P197,2)</f>
        <v>0.66</v>
      </c>
      <c r="R197" s="141" t="s">
        <v>349</v>
      </c>
      <c r="S197" s="141" t="s">
        <v>109</v>
      </c>
      <c r="T197" s="142" t="s">
        <v>109</v>
      </c>
      <c r="U197" s="120">
        <v>0.88</v>
      </c>
      <c r="V197" s="120">
        <f>ROUND(E197*U197,2)</f>
        <v>3.52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ht="22.5" outlineLevel="1" x14ac:dyDescent="0.2">
      <c r="A198" s="136">
        <v>61</v>
      </c>
      <c r="B198" s="137" t="s">
        <v>350</v>
      </c>
      <c r="C198" s="144" t="s">
        <v>351</v>
      </c>
      <c r="D198" s="138" t="s">
        <v>124</v>
      </c>
      <c r="E198" s="139">
        <v>79.89</v>
      </c>
      <c r="F198" s="140">
        <v>0</v>
      </c>
      <c r="G198" s="141">
        <f>ROUND(E198*F198,2)</f>
        <v>0</v>
      </c>
      <c r="H198" s="140">
        <v>0</v>
      </c>
      <c r="I198" s="141">
        <f>ROUND(E198*H198,2)</f>
        <v>0</v>
      </c>
      <c r="J198" s="140">
        <v>192</v>
      </c>
      <c r="K198" s="141">
        <f>ROUND(E198*J198,2)</f>
        <v>15338.88</v>
      </c>
      <c r="L198" s="141">
        <v>21</v>
      </c>
      <c r="M198" s="141">
        <f>G198*(1+L198/100)</f>
        <v>0</v>
      </c>
      <c r="N198" s="139">
        <v>0</v>
      </c>
      <c r="O198" s="139">
        <f>ROUND(E198*N198,2)</f>
        <v>0</v>
      </c>
      <c r="P198" s="139">
        <v>0</v>
      </c>
      <c r="Q198" s="139">
        <f>ROUND(E198*P198,2)</f>
        <v>0</v>
      </c>
      <c r="R198" s="141" t="s">
        <v>352</v>
      </c>
      <c r="S198" s="141" t="s">
        <v>109</v>
      </c>
      <c r="T198" s="142" t="s">
        <v>109</v>
      </c>
      <c r="U198" s="120">
        <v>0.34</v>
      </c>
      <c r="V198" s="120">
        <f>ROUND(E198*U198,2)</f>
        <v>27.16</v>
      </c>
      <c r="W198" s="120"/>
      <c r="X198" s="120" t="s">
        <v>99</v>
      </c>
      <c r="Y198" s="120" t="s">
        <v>100</v>
      </c>
      <c r="Z198" s="110"/>
      <c r="AA198" s="110"/>
      <c r="AB198" s="110"/>
      <c r="AC198" s="110"/>
      <c r="AD198" s="110"/>
      <c r="AE198" s="110"/>
      <c r="AF198" s="110"/>
      <c r="AG198" s="110" t="s">
        <v>102</v>
      </c>
      <c r="AH198" s="110"/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ht="22.5" outlineLevel="1" x14ac:dyDescent="0.2">
      <c r="A199" s="129">
        <v>62</v>
      </c>
      <c r="B199" s="130" t="s">
        <v>353</v>
      </c>
      <c r="C199" s="145" t="s">
        <v>354</v>
      </c>
      <c r="D199" s="131" t="s">
        <v>124</v>
      </c>
      <c r="E199" s="132">
        <v>479.14</v>
      </c>
      <c r="F199" s="140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46.7</v>
      </c>
      <c r="K199" s="134">
        <f>ROUND(E199*J199,2)</f>
        <v>22375.84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1E-3</v>
      </c>
      <c r="Q199" s="132">
        <f>ROUND(E199*P199,2)</f>
        <v>0.48</v>
      </c>
      <c r="R199" s="134" t="s">
        <v>355</v>
      </c>
      <c r="S199" s="134" t="s">
        <v>109</v>
      </c>
      <c r="T199" s="135" t="s">
        <v>109</v>
      </c>
      <c r="U199" s="120">
        <v>0.105</v>
      </c>
      <c r="V199" s="120">
        <f>ROUND(E199*U199,2)</f>
        <v>50.31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356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ht="22.5" outlineLevel="2" x14ac:dyDescent="0.2">
      <c r="A200" s="117"/>
      <c r="B200" s="118"/>
      <c r="C200" s="152" t="s">
        <v>357</v>
      </c>
      <c r="D200" s="149"/>
      <c r="E200" s="150">
        <v>239.14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ht="22.5" outlineLevel="3" x14ac:dyDescent="0.2">
      <c r="A201" s="117"/>
      <c r="B201" s="118"/>
      <c r="C201" s="152" t="s">
        <v>358</v>
      </c>
      <c r="D201" s="149"/>
      <c r="E201" s="150">
        <v>240</v>
      </c>
      <c r="F201" s="120"/>
      <c r="G201" s="120"/>
      <c r="H201" s="120"/>
      <c r="I201" s="120"/>
      <c r="J201" s="120"/>
      <c r="K201" s="120"/>
      <c r="L201" s="120"/>
      <c r="M201" s="120"/>
      <c r="N201" s="119"/>
      <c r="O201" s="119"/>
      <c r="P201" s="119"/>
      <c r="Q201" s="119"/>
      <c r="R201" s="120"/>
      <c r="S201" s="120"/>
      <c r="T201" s="120"/>
      <c r="U201" s="120"/>
      <c r="V201" s="120"/>
      <c r="W201" s="120"/>
      <c r="X201" s="120"/>
      <c r="Y201" s="120"/>
      <c r="Z201" s="110"/>
      <c r="AA201" s="110"/>
      <c r="AB201" s="110"/>
      <c r="AC201" s="110"/>
      <c r="AD201" s="110"/>
      <c r="AE201" s="110"/>
      <c r="AF201" s="110"/>
      <c r="AG201" s="110" t="s">
        <v>113</v>
      </c>
      <c r="AH201" s="110">
        <v>0</v>
      </c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outlineLevel="1" x14ac:dyDescent="0.2">
      <c r="A202" s="129">
        <v>63</v>
      </c>
      <c r="B202" s="130" t="s">
        <v>359</v>
      </c>
      <c r="C202" s="145" t="s">
        <v>360</v>
      </c>
      <c r="D202" s="131" t="s">
        <v>124</v>
      </c>
      <c r="E202" s="132">
        <v>83.975999999999999</v>
      </c>
      <c r="F202" s="133">
        <v>0</v>
      </c>
      <c r="G202" s="134">
        <f>ROUND(E202*F202,2)</f>
        <v>0</v>
      </c>
      <c r="H202" s="133">
        <v>0</v>
      </c>
      <c r="I202" s="134">
        <f>ROUND(E202*H202,2)</f>
        <v>0</v>
      </c>
      <c r="J202" s="133">
        <v>700</v>
      </c>
      <c r="K202" s="134">
        <f>ROUND(E202*J202,2)</f>
        <v>58783.199999999997</v>
      </c>
      <c r="L202" s="134">
        <v>21</v>
      </c>
      <c r="M202" s="134">
        <f>G202*(1+L202/100)</f>
        <v>0</v>
      </c>
      <c r="N202" s="132">
        <v>0</v>
      </c>
      <c r="O202" s="132">
        <f>ROUND(E202*N202,2)</f>
        <v>0</v>
      </c>
      <c r="P202" s="132">
        <v>0</v>
      </c>
      <c r="Q202" s="132">
        <f>ROUND(E202*P202,2)</f>
        <v>0</v>
      </c>
      <c r="R202" s="134"/>
      <c r="S202" s="134" t="s">
        <v>97</v>
      </c>
      <c r="T202" s="135" t="s">
        <v>98</v>
      </c>
      <c r="U202" s="120">
        <v>0</v>
      </c>
      <c r="V202" s="120">
        <f>ROUND(E202*U202,2)</f>
        <v>0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outlineLevel="2" x14ac:dyDescent="0.2">
      <c r="A203" s="117"/>
      <c r="B203" s="118"/>
      <c r="C203" s="152" t="s">
        <v>361</v>
      </c>
      <c r="D203" s="149"/>
      <c r="E203" s="150">
        <v>47.616</v>
      </c>
      <c r="F203" s="120"/>
      <c r="G203" s="120"/>
      <c r="H203" s="120"/>
      <c r="I203" s="120"/>
      <c r="J203" s="120"/>
      <c r="K203" s="120"/>
      <c r="L203" s="120"/>
      <c r="M203" s="120"/>
      <c r="N203" s="119"/>
      <c r="O203" s="119"/>
      <c r="P203" s="119"/>
      <c r="Q203" s="119"/>
      <c r="R203" s="120"/>
      <c r="S203" s="120"/>
      <c r="T203" s="120"/>
      <c r="U203" s="120"/>
      <c r="V203" s="120"/>
      <c r="W203" s="120"/>
      <c r="X203" s="120"/>
      <c r="Y203" s="120"/>
      <c r="Z203" s="110"/>
      <c r="AA203" s="110"/>
      <c r="AB203" s="110"/>
      <c r="AC203" s="110"/>
      <c r="AD203" s="110"/>
      <c r="AE203" s="110"/>
      <c r="AF203" s="110"/>
      <c r="AG203" s="110" t="s">
        <v>113</v>
      </c>
      <c r="AH203" s="110">
        <v>0</v>
      </c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outlineLevel="3" x14ac:dyDescent="0.2">
      <c r="A204" s="117"/>
      <c r="B204" s="118"/>
      <c r="C204" s="152" t="s">
        <v>362</v>
      </c>
      <c r="D204" s="149"/>
      <c r="E204" s="150">
        <v>36.36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outlineLevel="1" x14ac:dyDescent="0.2">
      <c r="A205" s="136">
        <v>64</v>
      </c>
      <c r="B205" s="137" t="s">
        <v>363</v>
      </c>
      <c r="C205" s="144" t="s">
        <v>364</v>
      </c>
      <c r="D205" s="138" t="s">
        <v>365</v>
      </c>
      <c r="E205" s="139">
        <v>1</v>
      </c>
      <c r="F205" s="140">
        <v>0</v>
      </c>
      <c r="G205" s="141">
        <f>ROUND(E205*F205,2)</f>
        <v>0</v>
      </c>
      <c r="H205" s="140">
        <v>0</v>
      </c>
      <c r="I205" s="141">
        <f>ROUND(E205*H205,2)</f>
        <v>0</v>
      </c>
      <c r="J205" s="140">
        <v>10000</v>
      </c>
      <c r="K205" s="141">
        <f>ROUND(E205*J205,2)</f>
        <v>10000</v>
      </c>
      <c r="L205" s="141">
        <v>21</v>
      </c>
      <c r="M205" s="141">
        <f>G205*(1+L205/100)</f>
        <v>0</v>
      </c>
      <c r="N205" s="139">
        <v>0</v>
      </c>
      <c r="O205" s="139">
        <f>ROUND(E205*N205,2)</f>
        <v>0</v>
      </c>
      <c r="P205" s="139">
        <v>0</v>
      </c>
      <c r="Q205" s="139">
        <f>ROUND(E205*P205,2)</f>
        <v>0</v>
      </c>
      <c r="R205" s="141"/>
      <c r="S205" s="141" t="s">
        <v>97</v>
      </c>
      <c r="T205" s="142" t="s">
        <v>98</v>
      </c>
      <c r="U205" s="120">
        <v>0</v>
      </c>
      <c r="V205" s="120">
        <f>ROUND(E205*U205,2)</f>
        <v>0</v>
      </c>
      <c r="W205" s="120"/>
      <c r="X205" s="120" t="s">
        <v>99</v>
      </c>
      <c r="Y205" s="120" t="s">
        <v>100</v>
      </c>
      <c r="Z205" s="110"/>
      <c r="AA205" s="110"/>
      <c r="AB205" s="110"/>
      <c r="AC205" s="110"/>
      <c r="AD205" s="110"/>
      <c r="AE205" s="110"/>
      <c r="AF205" s="110"/>
      <c r="AG205" s="110" t="s">
        <v>102</v>
      </c>
      <c r="AH205" s="110"/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">
      <c r="A206" s="136">
        <v>65</v>
      </c>
      <c r="B206" s="137" t="s">
        <v>366</v>
      </c>
      <c r="C206" s="144" t="s">
        <v>367</v>
      </c>
      <c r="D206" s="138" t="s">
        <v>365</v>
      </c>
      <c r="E206" s="139">
        <v>8</v>
      </c>
      <c r="F206" s="140">
        <v>0</v>
      </c>
      <c r="G206" s="141">
        <f>ROUND(E206*F206,2)</f>
        <v>0</v>
      </c>
      <c r="H206" s="140">
        <v>0</v>
      </c>
      <c r="I206" s="141">
        <f>ROUND(E206*H206,2)</f>
        <v>0</v>
      </c>
      <c r="J206" s="140">
        <v>2000</v>
      </c>
      <c r="K206" s="141">
        <f>ROUND(E206*J206,2)</f>
        <v>16000</v>
      </c>
      <c r="L206" s="141">
        <v>21</v>
      </c>
      <c r="M206" s="141">
        <f>G206*(1+L206/100)</f>
        <v>0</v>
      </c>
      <c r="N206" s="139">
        <v>0</v>
      </c>
      <c r="O206" s="139">
        <f>ROUND(E206*N206,2)</f>
        <v>0</v>
      </c>
      <c r="P206" s="139">
        <v>0</v>
      </c>
      <c r="Q206" s="139">
        <f>ROUND(E206*P206,2)</f>
        <v>0</v>
      </c>
      <c r="R206" s="141"/>
      <c r="S206" s="141" t="s">
        <v>97</v>
      </c>
      <c r="T206" s="142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1" x14ac:dyDescent="0.2">
      <c r="A207" s="136">
        <v>66</v>
      </c>
      <c r="B207" s="137" t="s">
        <v>368</v>
      </c>
      <c r="C207" s="144" t="s">
        <v>369</v>
      </c>
      <c r="D207" s="138" t="s">
        <v>365</v>
      </c>
      <c r="E207" s="139">
        <v>8</v>
      </c>
      <c r="F207" s="140">
        <v>0</v>
      </c>
      <c r="G207" s="141">
        <f>ROUND(E207*F207,2)</f>
        <v>0</v>
      </c>
      <c r="H207" s="140">
        <v>0</v>
      </c>
      <c r="I207" s="141">
        <f>ROUND(E207*H207,2)</f>
        <v>0</v>
      </c>
      <c r="J207" s="140">
        <v>500</v>
      </c>
      <c r="K207" s="141">
        <f>ROUND(E207*J207,2)</f>
        <v>4000</v>
      </c>
      <c r="L207" s="141">
        <v>21</v>
      </c>
      <c r="M207" s="141">
        <f>G207*(1+L207/100)</f>
        <v>0</v>
      </c>
      <c r="N207" s="139">
        <v>0</v>
      </c>
      <c r="O207" s="139">
        <f>ROUND(E207*N207,2)</f>
        <v>0</v>
      </c>
      <c r="P207" s="139">
        <v>0</v>
      </c>
      <c r="Q207" s="139">
        <f>ROUND(E207*P207,2)</f>
        <v>0</v>
      </c>
      <c r="R207" s="141"/>
      <c r="S207" s="141" t="s">
        <v>97</v>
      </c>
      <c r="T207" s="142" t="s">
        <v>98</v>
      </c>
      <c r="U207" s="120">
        <v>0</v>
      </c>
      <c r="V207" s="120">
        <f>ROUND(E207*U207,2)</f>
        <v>0</v>
      </c>
      <c r="W207" s="120"/>
      <c r="X207" s="120" t="s">
        <v>99</v>
      </c>
      <c r="Y207" s="120" t="s">
        <v>100</v>
      </c>
      <c r="Z207" s="110"/>
      <c r="AA207" s="110"/>
      <c r="AB207" s="110"/>
      <c r="AC207" s="110"/>
      <c r="AD207" s="110"/>
      <c r="AE207" s="110"/>
      <c r="AF207" s="110"/>
      <c r="AG207" s="110" t="s">
        <v>102</v>
      </c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1" x14ac:dyDescent="0.2">
      <c r="A208" s="129">
        <v>67</v>
      </c>
      <c r="B208" s="130" t="s">
        <v>370</v>
      </c>
      <c r="C208" s="145" t="s">
        <v>371</v>
      </c>
      <c r="D208" s="131" t="s">
        <v>161</v>
      </c>
      <c r="E208" s="132">
        <v>36</v>
      </c>
      <c r="F208" s="140">
        <v>0</v>
      </c>
      <c r="G208" s="134">
        <f>ROUND(E208*F208,2)</f>
        <v>0</v>
      </c>
      <c r="H208" s="133">
        <v>0</v>
      </c>
      <c r="I208" s="134">
        <f>ROUND(E208*H208,2)</f>
        <v>0</v>
      </c>
      <c r="J208" s="133">
        <v>300</v>
      </c>
      <c r="K208" s="134">
        <f>ROUND(E208*J208,2)</f>
        <v>10800</v>
      </c>
      <c r="L208" s="134">
        <v>21</v>
      </c>
      <c r="M208" s="134">
        <f>G208*(1+L208/100)</f>
        <v>0</v>
      </c>
      <c r="N208" s="132">
        <v>0</v>
      </c>
      <c r="O208" s="132">
        <f>ROUND(E208*N208,2)</f>
        <v>0</v>
      </c>
      <c r="P208" s="132">
        <v>0</v>
      </c>
      <c r="Q208" s="132">
        <f>ROUND(E208*P208,2)</f>
        <v>0</v>
      </c>
      <c r="R208" s="134"/>
      <c r="S208" s="134" t="s">
        <v>97</v>
      </c>
      <c r="T208" s="135" t="s">
        <v>98</v>
      </c>
      <c r="U208" s="120">
        <v>0</v>
      </c>
      <c r="V208" s="120">
        <f>ROUND(E208*U208,2)</f>
        <v>0</v>
      </c>
      <c r="W208" s="120"/>
      <c r="X208" s="120" t="s">
        <v>99</v>
      </c>
      <c r="Y208" s="120" t="s">
        <v>100</v>
      </c>
      <c r="Z208" s="110"/>
      <c r="AA208" s="110"/>
      <c r="AB208" s="110"/>
      <c r="AC208" s="110"/>
      <c r="AD208" s="110"/>
      <c r="AE208" s="110"/>
      <c r="AF208" s="110"/>
      <c r="AG208" s="110" t="s">
        <v>102</v>
      </c>
      <c r="AH208" s="110"/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2" x14ac:dyDescent="0.2">
      <c r="A209" s="117"/>
      <c r="B209" s="118"/>
      <c r="C209" s="152" t="s">
        <v>372</v>
      </c>
      <c r="D209" s="149"/>
      <c r="E209" s="150">
        <v>36</v>
      </c>
      <c r="F209" s="120"/>
      <c r="G209" s="120"/>
      <c r="H209" s="120"/>
      <c r="I209" s="120"/>
      <c r="J209" s="120"/>
      <c r="K209" s="120"/>
      <c r="L209" s="120"/>
      <c r="M209" s="120"/>
      <c r="N209" s="119"/>
      <c r="O209" s="119"/>
      <c r="P209" s="119"/>
      <c r="Q209" s="119"/>
      <c r="R209" s="120"/>
      <c r="S209" s="120"/>
      <c r="T209" s="120"/>
      <c r="U209" s="120"/>
      <c r="V209" s="120"/>
      <c r="W209" s="120"/>
      <c r="X209" s="120"/>
      <c r="Y209" s="120"/>
      <c r="Z209" s="110"/>
      <c r="AA209" s="110"/>
      <c r="AB209" s="110"/>
      <c r="AC209" s="110"/>
      <c r="AD209" s="110"/>
      <c r="AE209" s="110"/>
      <c r="AF209" s="110"/>
      <c r="AG209" s="110" t="s">
        <v>113</v>
      </c>
      <c r="AH209" s="110">
        <v>0</v>
      </c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">
      <c r="A210" s="136">
        <v>68</v>
      </c>
      <c r="B210" s="137" t="s">
        <v>373</v>
      </c>
      <c r="C210" s="144" t="s">
        <v>374</v>
      </c>
      <c r="D210" s="138" t="s">
        <v>365</v>
      </c>
      <c r="E210" s="139">
        <v>2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1000</v>
      </c>
      <c r="K210" s="141">
        <f>ROUND(E210*J210,2)</f>
        <v>2000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">
      <c r="A211" s="129">
        <v>69</v>
      </c>
      <c r="B211" s="130" t="s">
        <v>375</v>
      </c>
      <c r="C211" s="145" t="s">
        <v>376</v>
      </c>
      <c r="D211" s="131" t="s">
        <v>161</v>
      </c>
      <c r="E211" s="132">
        <v>45.9</v>
      </c>
      <c r="F211" s="133">
        <v>0</v>
      </c>
      <c r="G211" s="134">
        <f>ROUND(E211*F211,2)</f>
        <v>0</v>
      </c>
      <c r="H211" s="133">
        <v>0</v>
      </c>
      <c r="I211" s="134">
        <f>ROUND(E211*H211,2)</f>
        <v>0</v>
      </c>
      <c r="J211" s="133">
        <v>200</v>
      </c>
      <c r="K211" s="134">
        <f>ROUND(E211*J211,2)</f>
        <v>9180</v>
      </c>
      <c r="L211" s="134">
        <v>21</v>
      </c>
      <c r="M211" s="134">
        <f>G211*(1+L211/100)</f>
        <v>0</v>
      </c>
      <c r="N211" s="132">
        <v>0</v>
      </c>
      <c r="O211" s="132">
        <f>ROUND(E211*N211,2)</f>
        <v>0</v>
      </c>
      <c r="P211" s="132">
        <v>0</v>
      </c>
      <c r="Q211" s="132">
        <f>ROUND(E211*P211,2)</f>
        <v>0</v>
      </c>
      <c r="R211" s="134"/>
      <c r="S211" s="134" t="s">
        <v>97</v>
      </c>
      <c r="T211" s="135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2" x14ac:dyDescent="0.2">
      <c r="A212" s="117"/>
      <c r="B212" s="118"/>
      <c r="C212" s="152" t="s">
        <v>377</v>
      </c>
      <c r="D212" s="149"/>
      <c r="E212" s="150">
        <v>45.9</v>
      </c>
      <c r="F212" s="120"/>
      <c r="G212" s="120"/>
      <c r="H212" s="120"/>
      <c r="I212" s="120"/>
      <c r="J212" s="120"/>
      <c r="K212" s="120"/>
      <c r="L212" s="120"/>
      <c r="M212" s="120"/>
      <c r="N212" s="119"/>
      <c r="O212" s="119"/>
      <c r="P212" s="119"/>
      <c r="Q212" s="119"/>
      <c r="R212" s="120"/>
      <c r="S212" s="120"/>
      <c r="T212" s="120"/>
      <c r="U212" s="120"/>
      <c r="V212" s="120"/>
      <c r="W212" s="120"/>
      <c r="X212" s="120"/>
      <c r="Y212" s="120"/>
      <c r="Z212" s="110"/>
      <c r="AA212" s="110"/>
      <c r="AB212" s="110"/>
      <c r="AC212" s="110"/>
      <c r="AD212" s="110"/>
      <c r="AE212" s="110"/>
      <c r="AF212" s="110"/>
      <c r="AG212" s="110" t="s">
        <v>113</v>
      </c>
      <c r="AH212" s="110">
        <v>0</v>
      </c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1" x14ac:dyDescent="0.2">
      <c r="A213" s="136">
        <v>70</v>
      </c>
      <c r="B213" s="137" t="s">
        <v>378</v>
      </c>
      <c r="C213" s="144" t="s">
        <v>379</v>
      </c>
      <c r="D213" s="138" t="s">
        <v>365</v>
      </c>
      <c r="E213" s="139">
        <v>1</v>
      </c>
      <c r="F213" s="140">
        <v>0</v>
      </c>
      <c r="G213" s="141">
        <f t="shared" ref="G213:G223" si="0">ROUND(E213*F213,2)</f>
        <v>0</v>
      </c>
      <c r="H213" s="140">
        <v>0</v>
      </c>
      <c r="I213" s="141">
        <f t="shared" ref="I213:I223" si="1">ROUND(E213*H213,2)</f>
        <v>0</v>
      </c>
      <c r="J213" s="140">
        <v>30000</v>
      </c>
      <c r="K213" s="141">
        <f t="shared" ref="K213:K223" si="2">ROUND(E213*J213,2)</f>
        <v>30000</v>
      </c>
      <c r="L213" s="141">
        <v>21</v>
      </c>
      <c r="M213" s="141">
        <f t="shared" ref="M213:M223" si="3">G213*(1+L213/100)</f>
        <v>0</v>
      </c>
      <c r="N213" s="139">
        <v>0</v>
      </c>
      <c r="O213" s="139">
        <f t="shared" ref="O213:O223" si="4">ROUND(E213*N213,2)</f>
        <v>0</v>
      </c>
      <c r="P213" s="139">
        <v>0</v>
      </c>
      <c r="Q213" s="139">
        <f t="shared" ref="Q213:Q223" si="5">ROUND(E213*P213,2)</f>
        <v>0</v>
      </c>
      <c r="R213" s="141"/>
      <c r="S213" s="141" t="s">
        <v>97</v>
      </c>
      <c r="T213" s="142" t="s">
        <v>98</v>
      </c>
      <c r="U213" s="120">
        <v>0</v>
      </c>
      <c r="V213" s="120">
        <f t="shared" ref="V213:V223" si="6">ROUND(E213*U213,2)</f>
        <v>0</v>
      </c>
      <c r="W213" s="120"/>
      <c r="X213" s="120" t="s">
        <v>99</v>
      </c>
      <c r="Y213" s="120" t="s">
        <v>100</v>
      </c>
      <c r="Z213" s="110"/>
      <c r="AA213" s="110"/>
      <c r="AB213" s="110"/>
      <c r="AC213" s="110"/>
      <c r="AD213" s="110"/>
      <c r="AE213" s="110"/>
      <c r="AF213" s="110"/>
      <c r="AG213" s="110" t="s">
        <v>102</v>
      </c>
      <c r="AH213" s="110"/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">
      <c r="A214" s="136">
        <v>71</v>
      </c>
      <c r="B214" s="137" t="s">
        <v>380</v>
      </c>
      <c r="C214" s="144" t="s">
        <v>381</v>
      </c>
      <c r="D214" s="138" t="s">
        <v>365</v>
      </c>
      <c r="E214" s="139">
        <v>4</v>
      </c>
      <c r="F214" s="140">
        <v>0</v>
      </c>
      <c r="G214" s="141">
        <f t="shared" si="0"/>
        <v>0</v>
      </c>
      <c r="H214" s="140">
        <v>0</v>
      </c>
      <c r="I214" s="141">
        <f t="shared" si="1"/>
        <v>0</v>
      </c>
      <c r="J214" s="140">
        <v>25000</v>
      </c>
      <c r="K214" s="141">
        <f t="shared" si="2"/>
        <v>100000</v>
      </c>
      <c r="L214" s="141">
        <v>21</v>
      </c>
      <c r="M214" s="141">
        <f t="shared" si="3"/>
        <v>0</v>
      </c>
      <c r="N214" s="139">
        <v>0</v>
      </c>
      <c r="O214" s="139">
        <f t="shared" si="4"/>
        <v>0</v>
      </c>
      <c r="P214" s="139">
        <v>0</v>
      </c>
      <c r="Q214" s="139">
        <f t="shared" si="5"/>
        <v>0</v>
      </c>
      <c r="R214" s="141"/>
      <c r="S214" s="141" t="s">
        <v>97</v>
      </c>
      <c r="T214" s="142" t="s">
        <v>98</v>
      </c>
      <c r="U214" s="120">
        <v>0</v>
      </c>
      <c r="V214" s="120">
        <f t="shared" si="6"/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">
      <c r="A215" s="136">
        <v>72</v>
      </c>
      <c r="B215" s="137" t="s">
        <v>382</v>
      </c>
      <c r="C215" s="144" t="s">
        <v>383</v>
      </c>
      <c r="D215" s="138" t="s">
        <v>365</v>
      </c>
      <c r="E215" s="139">
        <v>4</v>
      </c>
      <c r="F215" s="140">
        <v>0</v>
      </c>
      <c r="G215" s="141">
        <f t="shared" si="0"/>
        <v>0</v>
      </c>
      <c r="H215" s="140">
        <v>0</v>
      </c>
      <c r="I215" s="141">
        <f t="shared" si="1"/>
        <v>0</v>
      </c>
      <c r="J215" s="140">
        <v>8000</v>
      </c>
      <c r="K215" s="141">
        <f t="shared" si="2"/>
        <v>32000</v>
      </c>
      <c r="L215" s="141">
        <v>21</v>
      </c>
      <c r="M215" s="141">
        <f t="shared" si="3"/>
        <v>0</v>
      </c>
      <c r="N215" s="139">
        <v>0</v>
      </c>
      <c r="O215" s="139">
        <f t="shared" si="4"/>
        <v>0</v>
      </c>
      <c r="P215" s="139">
        <v>0</v>
      </c>
      <c r="Q215" s="139">
        <f t="shared" si="5"/>
        <v>0</v>
      </c>
      <c r="R215" s="141"/>
      <c r="S215" s="141" t="s">
        <v>97</v>
      </c>
      <c r="T215" s="142" t="s">
        <v>98</v>
      </c>
      <c r="U215" s="120">
        <v>0</v>
      </c>
      <c r="V215" s="120">
        <f t="shared" si="6"/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1" x14ac:dyDescent="0.2">
      <c r="A216" s="136">
        <v>73</v>
      </c>
      <c r="B216" s="137" t="s">
        <v>384</v>
      </c>
      <c r="C216" s="144" t="s">
        <v>385</v>
      </c>
      <c r="D216" s="138" t="s">
        <v>365</v>
      </c>
      <c r="E216" s="139">
        <v>8</v>
      </c>
      <c r="F216" s="140">
        <v>0</v>
      </c>
      <c r="G216" s="141">
        <f t="shared" si="0"/>
        <v>0</v>
      </c>
      <c r="H216" s="140">
        <v>0</v>
      </c>
      <c r="I216" s="141">
        <f t="shared" si="1"/>
        <v>0</v>
      </c>
      <c r="J216" s="140">
        <v>5000</v>
      </c>
      <c r="K216" s="141">
        <f t="shared" si="2"/>
        <v>40000</v>
      </c>
      <c r="L216" s="141">
        <v>21</v>
      </c>
      <c r="M216" s="141">
        <f t="shared" si="3"/>
        <v>0</v>
      </c>
      <c r="N216" s="139">
        <v>0</v>
      </c>
      <c r="O216" s="139">
        <f t="shared" si="4"/>
        <v>0</v>
      </c>
      <c r="P216" s="139">
        <v>0</v>
      </c>
      <c r="Q216" s="139">
        <f t="shared" si="5"/>
        <v>0</v>
      </c>
      <c r="R216" s="141"/>
      <c r="S216" s="141" t="s">
        <v>97</v>
      </c>
      <c r="T216" s="142" t="s">
        <v>98</v>
      </c>
      <c r="U216" s="120">
        <v>0</v>
      </c>
      <c r="V216" s="120">
        <f t="shared" si="6"/>
        <v>0</v>
      </c>
      <c r="W216" s="120"/>
      <c r="X216" s="120" t="s">
        <v>99</v>
      </c>
      <c r="Y216" s="120" t="s">
        <v>100</v>
      </c>
      <c r="Z216" s="110"/>
      <c r="AA216" s="110"/>
      <c r="AB216" s="110"/>
      <c r="AC216" s="110"/>
      <c r="AD216" s="110"/>
      <c r="AE216" s="110"/>
      <c r="AF216" s="110"/>
      <c r="AG216" s="110" t="s">
        <v>102</v>
      </c>
      <c r="AH216" s="110"/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">
      <c r="A217" s="136">
        <v>74</v>
      </c>
      <c r="B217" s="137" t="s">
        <v>386</v>
      </c>
      <c r="C217" s="144" t="s">
        <v>387</v>
      </c>
      <c r="D217" s="138" t="s">
        <v>365</v>
      </c>
      <c r="E217" s="139">
        <v>4</v>
      </c>
      <c r="F217" s="140">
        <v>0</v>
      </c>
      <c r="G217" s="141">
        <f t="shared" si="0"/>
        <v>0</v>
      </c>
      <c r="H217" s="140">
        <v>0</v>
      </c>
      <c r="I217" s="141">
        <f t="shared" si="1"/>
        <v>0</v>
      </c>
      <c r="J217" s="140">
        <v>800</v>
      </c>
      <c r="K217" s="141">
        <f t="shared" si="2"/>
        <v>3200</v>
      </c>
      <c r="L217" s="141">
        <v>21</v>
      </c>
      <c r="M217" s="141">
        <f t="shared" si="3"/>
        <v>0</v>
      </c>
      <c r="N217" s="139">
        <v>0</v>
      </c>
      <c r="O217" s="139">
        <f t="shared" si="4"/>
        <v>0</v>
      </c>
      <c r="P217" s="139">
        <v>0</v>
      </c>
      <c r="Q217" s="139">
        <f t="shared" si="5"/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si="6"/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">
      <c r="A218" s="136">
        <v>75</v>
      </c>
      <c r="B218" s="137" t="s">
        <v>388</v>
      </c>
      <c r="C218" s="144" t="s">
        <v>389</v>
      </c>
      <c r="D218" s="138" t="s">
        <v>365</v>
      </c>
      <c r="E218" s="139">
        <v>11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1500</v>
      </c>
      <c r="K218" s="141">
        <f t="shared" si="2"/>
        <v>16500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">
      <c r="A219" s="136">
        <v>76</v>
      </c>
      <c r="B219" s="137" t="s">
        <v>390</v>
      </c>
      <c r="C219" s="144" t="s">
        <v>391</v>
      </c>
      <c r="D219" s="138" t="s">
        <v>365</v>
      </c>
      <c r="E219" s="139">
        <v>7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500</v>
      </c>
      <c r="K219" s="141">
        <f t="shared" si="2"/>
        <v>3500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">
      <c r="A220" s="136">
        <v>77</v>
      </c>
      <c r="B220" s="137" t="s">
        <v>392</v>
      </c>
      <c r="C220" s="144" t="s">
        <v>393</v>
      </c>
      <c r="D220" s="138" t="s">
        <v>365</v>
      </c>
      <c r="E220" s="139">
        <v>54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3000</v>
      </c>
      <c r="K220" s="141">
        <f t="shared" si="2"/>
        <v>162000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ht="22.5" outlineLevel="1" x14ac:dyDescent="0.2">
      <c r="A221" s="136">
        <v>78</v>
      </c>
      <c r="B221" s="137" t="s">
        <v>394</v>
      </c>
      <c r="C221" s="144" t="s">
        <v>395</v>
      </c>
      <c r="D221" s="138" t="s">
        <v>365</v>
      </c>
      <c r="E221" s="139">
        <v>2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5000</v>
      </c>
      <c r="K221" s="141">
        <f t="shared" si="2"/>
        <v>10000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">
      <c r="A222" s="136">
        <v>79</v>
      </c>
      <c r="B222" s="137" t="s">
        <v>396</v>
      </c>
      <c r="C222" s="144" t="s">
        <v>397</v>
      </c>
      <c r="D222" s="138" t="s">
        <v>365</v>
      </c>
      <c r="E222" s="139">
        <v>4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2000</v>
      </c>
      <c r="K222" s="141">
        <f t="shared" si="2"/>
        <v>8000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">
      <c r="A223" s="136">
        <v>80</v>
      </c>
      <c r="B223" s="137" t="s">
        <v>398</v>
      </c>
      <c r="C223" s="144" t="s">
        <v>399</v>
      </c>
      <c r="D223" s="138" t="s">
        <v>365</v>
      </c>
      <c r="E223" s="139">
        <v>1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10000</v>
      </c>
      <c r="K223" s="141">
        <f t="shared" si="2"/>
        <v>10000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x14ac:dyDescent="0.2">
      <c r="A224" s="122" t="s">
        <v>95</v>
      </c>
      <c r="B224" s="123" t="s">
        <v>45</v>
      </c>
      <c r="C224" s="143" t="s">
        <v>46</v>
      </c>
      <c r="D224" s="124"/>
      <c r="E224" s="125"/>
      <c r="F224" s="126"/>
      <c r="G224" s="126">
        <f>SUMIF(AG225:AG226,"&lt;&gt;NOR",G225:G226)</f>
        <v>0</v>
      </c>
      <c r="H224" s="126"/>
      <c r="I224" s="126">
        <f>SUM(I225:I226)</f>
        <v>0</v>
      </c>
      <c r="J224" s="126"/>
      <c r="K224" s="126">
        <f>SUM(K225:K226)</f>
        <v>55538.38</v>
      </c>
      <c r="L224" s="126"/>
      <c r="M224" s="126">
        <f>SUM(M225:M226)</f>
        <v>0</v>
      </c>
      <c r="N224" s="125"/>
      <c r="O224" s="125">
        <f>SUM(O225:O226)</f>
        <v>0</v>
      </c>
      <c r="P224" s="125"/>
      <c r="Q224" s="125">
        <f>SUM(Q225:Q226)</f>
        <v>0</v>
      </c>
      <c r="R224" s="126"/>
      <c r="S224" s="126"/>
      <c r="T224" s="127"/>
      <c r="U224" s="121"/>
      <c r="V224" s="121">
        <f>SUM(V225:V226)</f>
        <v>118.87</v>
      </c>
      <c r="W224" s="121"/>
      <c r="X224" s="121"/>
      <c r="Y224" s="121"/>
      <c r="AG224" t="s">
        <v>96</v>
      </c>
    </row>
    <row r="225" spans="1:60" ht="22.5" outlineLevel="1" x14ac:dyDescent="0.2">
      <c r="A225" s="129">
        <v>81</v>
      </c>
      <c r="B225" s="130" t="s">
        <v>400</v>
      </c>
      <c r="C225" s="145" t="s">
        <v>401</v>
      </c>
      <c r="D225" s="131" t="s">
        <v>402</v>
      </c>
      <c r="E225" s="132">
        <v>126.65536</v>
      </c>
      <c r="F225" s="133">
        <v>0</v>
      </c>
      <c r="G225" s="134">
        <f>ROUND(E225*F225,2)</f>
        <v>0</v>
      </c>
      <c r="H225" s="133">
        <v>0</v>
      </c>
      <c r="I225" s="134">
        <f>ROUND(E225*H225,2)</f>
        <v>0</v>
      </c>
      <c r="J225" s="133">
        <v>438.5</v>
      </c>
      <c r="K225" s="134">
        <f>ROUND(E225*J225,2)</f>
        <v>55538.38</v>
      </c>
      <c r="L225" s="134">
        <v>21</v>
      </c>
      <c r="M225" s="134">
        <f>G225*(1+L225/100)</f>
        <v>0</v>
      </c>
      <c r="N225" s="132">
        <v>0</v>
      </c>
      <c r="O225" s="132">
        <f>ROUND(E225*N225,2)</f>
        <v>0</v>
      </c>
      <c r="P225" s="132">
        <v>0</v>
      </c>
      <c r="Q225" s="132">
        <f>ROUND(E225*P225,2)</f>
        <v>0</v>
      </c>
      <c r="R225" s="134" t="s">
        <v>108</v>
      </c>
      <c r="S225" s="134" t="s">
        <v>109</v>
      </c>
      <c r="T225" s="135" t="s">
        <v>109</v>
      </c>
      <c r="U225" s="120">
        <v>0.9385</v>
      </c>
      <c r="V225" s="120">
        <f>ROUND(E225*U225,2)</f>
        <v>118.87</v>
      </c>
      <c r="W225" s="120"/>
      <c r="X225" s="120" t="s">
        <v>403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404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2" x14ac:dyDescent="0.2">
      <c r="A226" s="117"/>
      <c r="B226" s="118"/>
      <c r="C226" s="299" t="s">
        <v>405</v>
      </c>
      <c r="D226" s="300"/>
      <c r="E226" s="300"/>
      <c r="F226" s="300"/>
      <c r="G226" s="300"/>
      <c r="H226" s="120"/>
      <c r="I226" s="120"/>
      <c r="J226" s="120"/>
      <c r="K226" s="120"/>
      <c r="L226" s="120"/>
      <c r="M226" s="120"/>
      <c r="N226" s="119"/>
      <c r="O226" s="119"/>
      <c r="P226" s="119"/>
      <c r="Q226" s="119"/>
      <c r="R226" s="120"/>
      <c r="S226" s="120"/>
      <c r="T226" s="120"/>
      <c r="U226" s="120"/>
      <c r="V226" s="120"/>
      <c r="W226" s="120"/>
      <c r="X226" s="120"/>
      <c r="Y226" s="120"/>
      <c r="Z226" s="110"/>
      <c r="AA226" s="110"/>
      <c r="AB226" s="110"/>
      <c r="AC226" s="110"/>
      <c r="AD226" s="110"/>
      <c r="AE226" s="110"/>
      <c r="AF226" s="110"/>
      <c r="AG226" s="110" t="s">
        <v>111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x14ac:dyDescent="0.2">
      <c r="A227" s="122" t="s">
        <v>95</v>
      </c>
      <c r="B227" s="123" t="s">
        <v>47</v>
      </c>
      <c r="C227" s="143" t="s">
        <v>48</v>
      </c>
      <c r="D227" s="124"/>
      <c r="E227" s="125"/>
      <c r="F227" s="126"/>
      <c r="G227" s="126">
        <f>SUMIF(AG228:AG235,"&lt;&gt;NOR",G228:G235)</f>
        <v>0</v>
      </c>
      <c r="H227" s="126"/>
      <c r="I227" s="126">
        <f>SUM(I228:I235)</f>
        <v>150342.31</v>
      </c>
      <c r="J227" s="126"/>
      <c r="K227" s="126">
        <f>SUM(K228:K235)</f>
        <v>66137.850000000006</v>
      </c>
      <c r="L227" s="126"/>
      <c r="M227" s="126">
        <f>SUM(M228:M235)</f>
        <v>0</v>
      </c>
      <c r="N227" s="125"/>
      <c r="O227" s="125">
        <f>SUM(O228:O235)</f>
        <v>1.04</v>
      </c>
      <c r="P227" s="125"/>
      <c r="Q227" s="125">
        <f>SUM(Q228:Q235)</f>
        <v>0</v>
      </c>
      <c r="R227" s="126"/>
      <c r="S227" s="126"/>
      <c r="T227" s="127"/>
      <c r="U227" s="121"/>
      <c r="V227" s="121">
        <f>SUM(V228:V235)</f>
        <v>121.61</v>
      </c>
      <c r="W227" s="121"/>
      <c r="X227" s="121"/>
      <c r="Y227" s="121"/>
      <c r="AG227" t="s">
        <v>96</v>
      </c>
    </row>
    <row r="228" spans="1:60" ht="22.5" outlineLevel="1" x14ac:dyDescent="0.2">
      <c r="A228" s="129">
        <v>82</v>
      </c>
      <c r="B228" s="130" t="s">
        <v>406</v>
      </c>
      <c r="C228" s="145" t="s">
        <v>407</v>
      </c>
      <c r="D228" s="131" t="s">
        <v>124</v>
      </c>
      <c r="E228" s="132">
        <v>275.07010000000002</v>
      </c>
      <c r="F228" s="133">
        <v>0</v>
      </c>
      <c r="G228" s="134">
        <f>ROUND(E228*F228,2)</f>
        <v>0</v>
      </c>
      <c r="H228" s="133">
        <v>546.55999999999995</v>
      </c>
      <c r="I228" s="134">
        <f>ROUND(E228*H228,2)</f>
        <v>150342.31</v>
      </c>
      <c r="J228" s="133">
        <v>240.44</v>
      </c>
      <c r="K228" s="134">
        <f>ROUND(E228*J228,2)</f>
        <v>66137.850000000006</v>
      </c>
      <c r="L228" s="134">
        <v>21</v>
      </c>
      <c r="M228" s="134">
        <f>G228*(1+L228/100)</f>
        <v>0</v>
      </c>
      <c r="N228" s="132">
        <v>3.7799999999999999E-3</v>
      </c>
      <c r="O228" s="132">
        <f>ROUND(E228*N228,2)</f>
        <v>1.04</v>
      </c>
      <c r="P228" s="132">
        <v>0</v>
      </c>
      <c r="Q228" s="132">
        <f>ROUND(E228*P228,2)</f>
        <v>0</v>
      </c>
      <c r="R228" s="134" t="s">
        <v>408</v>
      </c>
      <c r="S228" s="134" t="s">
        <v>109</v>
      </c>
      <c r="T228" s="135" t="s">
        <v>109</v>
      </c>
      <c r="U228" s="120">
        <v>0.44212000000000001</v>
      </c>
      <c r="V228" s="120">
        <f>ROUND(E228*U228,2)</f>
        <v>121.61</v>
      </c>
      <c r="W228" s="120"/>
      <c r="X228" s="120" t="s">
        <v>409</v>
      </c>
      <c r="Y228" s="120" t="s">
        <v>100</v>
      </c>
      <c r="Z228" s="110"/>
      <c r="AA228" s="110"/>
      <c r="AB228" s="110"/>
      <c r="AC228" s="110"/>
      <c r="AD228" s="110"/>
      <c r="AE228" s="110"/>
      <c r="AF228" s="110"/>
      <c r="AG228" s="110" t="s">
        <v>410</v>
      </c>
      <c r="AH228" s="110"/>
      <c r="AI228" s="110"/>
      <c r="AJ228" s="110"/>
      <c r="AK228" s="110"/>
      <c r="AL228" s="110"/>
      <c r="AM228" s="110"/>
      <c r="AN228" s="110"/>
      <c r="AO228" s="110"/>
      <c r="AP228" s="110"/>
      <c r="AQ228" s="110"/>
      <c r="AR228" s="110"/>
      <c r="AS228" s="110"/>
      <c r="AT228" s="110"/>
      <c r="AU228" s="110"/>
      <c r="AV228" s="110"/>
      <c r="AW228" s="110"/>
      <c r="AX228" s="110"/>
      <c r="AY228" s="110"/>
      <c r="AZ228" s="110"/>
      <c r="BA228" s="110"/>
      <c r="BB228" s="110"/>
      <c r="BC228" s="110"/>
      <c r="BD228" s="110"/>
      <c r="BE228" s="110"/>
      <c r="BF228" s="110"/>
      <c r="BG228" s="110"/>
      <c r="BH228" s="110"/>
    </row>
    <row r="229" spans="1:60" ht="22.5" outlineLevel="2" x14ac:dyDescent="0.2">
      <c r="A229" s="117"/>
      <c r="B229" s="118"/>
      <c r="C229" s="306" t="s">
        <v>411</v>
      </c>
      <c r="D229" s="307"/>
      <c r="E229" s="307"/>
      <c r="F229" s="307"/>
      <c r="G229" s="307"/>
      <c r="H229" s="120"/>
      <c r="I229" s="120"/>
      <c r="J229" s="120"/>
      <c r="K229" s="120"/>
      <c r="L229" s="120"/>
      <c r="M229" s="120"/>
      <c r="N229" s="119"/>
      <c r="O229" s="119"/>
      <c r="P229" s="119"/>
      <c r="Q229" s="119"/>
      <c r="R229" s="120"/>
      <c r="S229" s="120"/>
      <c r="T229" s="120"/>
      <c r="U229" s="120"/>
      <c r="V229" s="120"/>
      <c r="W229" s="120"/>
      <c r="X229" s="120"/>
      <c r="Y229" s="120"/>
      <c r="Z229" s="110"/>
      <c r="AA229" s="110"/>
      <c r="AB229" s="110"/>
      <c r="AC229" s="110"/>
      <c r="AD229" s="110"/>
      <c r="AE229" s="110"/>
      <c r="AF229" s="110"/>
      <c r="AG229" s="110" t="s">
        <v>210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51" t="str">
        <f>C229</f>
        <v>Nanesení hydroizolační stěrky ve dvou vrstvách. Vlepení těsnicí pásky do spoje podlaha-stěna, přitlačení a uhlazení, přetažení pásky další vrstvou izolační stěrky.</v>
      </c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">
      <c r="A230" s="117"/>
      <c r="B230" s="118"/>
      <c r="C230" s="152" t="s">
        <v>412</v>
      </c>
      <c r="D230" s="149"/>
      <c r="E230" s="150"/>
      <c r="F230" s="120"/>
      <c r="G230" s="120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113</v>
      </c>
      <c r="AH230" s="110">
        <v>0</v>
      </c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outlineLevel="3" x14ac:dyDescent="0.2">
      <c r="A231" s="117"/>
      <c r="B231" s="118"/>
      <c r="C231" s="152" t="s">
        <v>413</v>
      </c>
      <c r="D231" s="149"/>
      <c r="E231" s="150">
        <v>74.819999999999993</v>
      </c>
      <c r="F231" s="120"/>
      <c r="G231" s="120"/>
      <c r="H231" s="120"/>
      <c r="I231" s="120"/>
      <c r="J231" s="120"/>
      <c r="K231" s="120"/>
      <c r="L231" s="120"/>
      <c r="M231" s="120"/>
      <c r="N231" s="119"/>
      <c r="O231" s="119"/>
      <c r="P231" s="119"/>
      <c r="Q231" s="119"/>
      <c r="R231" s="120"/>
      <c r="S231" s="120"/>
      <c r="T231" s="120"/>
      <c r="U231" s="120"/>
      <c r="V231" s="120"/>
      <c r="W231" s="120"/>
      <c r="X231" s="120"/>
      <c r="Y231" s="120"/>
      <c r="Z231" s="110"/>
      <c r="AA231" s="110"/>
      <c r="AB231" s="110"/>
      <c r="AC231" s="110"/>
      <c r="AD231" s="110"/>
      <c r="AE231" s="110"/>
      <c r="AF231" s="110"/>
      <c r="AG231" s="110" t="s">
        <v>113</v>
      </c>
      <c r="AH231" s="110">
        <v>0</v>
      </c>
      <c r="AI231" s="110"/>
      <c r="AJ231" s="110"/>
      <c r="AK231" s="110"/>
      <c r="AL231" s="110"/>
      <c r="AM231" s="110"/>
      <c r="AN231" s="110"/>
      <c r="AO231" s="110"/>
      <c r="AP231" s="110"/>
      <c r="AQ231" s="110"/>
      <c r="AR231" s="110"/>
      <c r="AS231" s="110"/>
      <c r="AT231" s="110"/>
      <c r="AU231" s="110"/>
      <c r="AV231" s="110"/>
      <c r="AW231" s="110"/>
      <c r="AX231" s="110"/>
      <c r="AY231" s="110"/>
      <c r="AZ231" s="110"/>
      <c r="BA231" s="110"/>
      <c r="BB231" s="110"/>
      <c r="BC231" s="110"/>
      <c r="BD231" s="110"/>
      <c r="BE231" s="110"/>
      <c r="BF231" s="110"/>
      <c r="BG231" s="110"/>
      <c r="BH231" s="110"/>
    </row>
    <row r="232" spans="1:60" outlineLevel="3" x14ac:dyDescent="0.2">
      <c r="A232" s="117"/>
      <c r="B232" s="118"/>
      <c r="C232" s="152" t="s">
        <v>414</v>
      </c>
      <c r="D232" s="149"/>
      <c r="E232" s="150">
        <v>0.77249999999999996</v>
      </c>
      <c r="F232" s="120"/>
      <c r="G232" s="120"/>
      <c r="H232" s="120"/>
      <c r="I232" s="120"/>
      <c r="J232" s="120"/>
      <c r="K232" s="120"/>
      <c r="L232" s="120"/>
      <c r="M232" s="120"/>
      <c r="N232" s="119"/>
      <c r="O232" s="119"/>
      <c r="P232" s="119"/>
      <c r="Q232" s="119"/>
      <c r="R232" s="120"/>
      <c r="S232" s="120"/>
      <c r="T232" s="120"/>
      <c r="U232" s="120"/>
      <c r="V232" s="120"/>
      <c r="W232" s="120"/>
      <c r="X232" s="120"/>
      <c r="Y232" s="120"/>
      <c r="Z232" s="110"/>
      <c r="AA232" s="110"/>
      <c r="AB232" s="110"/>
      <c r="AC232" s="110"/>
      <c r="AD232" s="110"/>
      <c r="AE232" s="110"/>
      <c r="AF232" s="110"/>
      <c r="AG232" s="110" t="s">
        <v>113</v>
      </c>
      <c r="AH232" s="110">
        <v>0</v>
      </c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2.5" outlineLevel="3" x14ac:dyDescent="0.2">
      <c r="A233" s="117"/>
      <c r="B233" s="118"/>
      <c r="C233" s="152" t="s">
        <v>415</v>
      </c>
      <c r="D233" s="149"/>
      <c r="E233" s="150">
        <v>106.032</v>
      </c>
      <c r="F233" s="120"/>
      <c r="G233" s="120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113</v>
      </c>
      <c r="AH233" s="110">
        <v>0</v>
      </c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10"/>
      <c r="BB233" s="110"/>
      <c r="BC233" s="110"/>
      <c r="BD233" s="110"/>
      <c r="BE233" s="110"/>
      <c r="BF233" s="110"/>
      <c r="BG233" s="110"/>
      <c r="BH233" s="110"/>
    </row>
    <row r="234" spans="1:60" outlineLevel="3" x14ac:dyDescent="0.2">
      <c r="A234" s="117"/>
      <c r="B234" s="118"/>
      <c r="C234" s="152" t="s">
        <v>416</v>
      </c>
      <c r="D234" s="149"/>
      <c r="E234" s="150">
        <v>0.8256</v>
      </c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ht="22.5" outlineLevel="3" x14ac:dyDescent="0.2">
      <c r="A235" s="117"/>
      <c r="B235" s="118"/>
      <c r="C235" s="152" t="s">
        <v>417</v>
      </c>
      <c r="D235" s="149"/>
      <c r="E235" s="150">
        <v>92.62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x14ac:dyDescent="0.2">
      <c r="A236" s="122" t="s">
        <v>95</v>
      </c>
      <c r="B236" s="123" t="s">
        <v>49</v>
      </c>
      <c r="C236" s="143" t="s">
        <v>50</v>
      </c>
      <c r="D236" s="124"/>
      <c r="E236" s="125"/>
      <c r="F236" s="126"/>
      <c r="G236" s="126">
        <f>SUMIF(AG237:AG244,"&lt;&gt;NOR",G237:G244)</f>
        <v>0</v>
      </c>
      <c r="H236" s="126"/>
      <c r="I236" s="126">
        <f>SUM(I237:I244)</f>
        <v>5031.91</v>
      </c>
      <c r="J236" s="126"/>
      <c r="K236" s="126">
        <f>SUM(K237:K244)</f>
        <v>4940.6699999999992</v>
      </c>
      <c r="L236" s="126"/>
      <c r="M236" s="126">
        <f>SUM(M237:M244)</f>
        <v>0</v>
      </c>
      <c r="N236" s="125"/>
      <c r="O236" s="125">
        <f>SUM(O237:O244)</f>
        <v>0.04</v>
      </c>
      <c r="P236" s="125"/>
      <c r="Q236" s="125">
        <f>SUM(Q237:Q244)</f>
        <v>0</v>
      </c>
      <c r="R236" s="126"/>
      <c r="S236" s="126"/>
      <c r="T236" s="127"/>
      <c r="U236" s="121"/>
      <c r="V236" s="121">
        <f>SUM(V237:V244)</f>
        <v>8.24</v>
      </c>
      <c r="W236" s="121"/>
      <c r="X236" s="121"/>
      <c r="Y236" s="121"/>
      <c r="AG236" t="s">
        <v>96</v>
      </c>
    </row>
    <row r="237" spans="1:60" ht="22.5" outlineLevel="1" x14ac:dyDescent="0.2">
      <c r="A237" s="129">
        <v>83</v>
      </c>
      <c r="B237" s="130" t="s">
        <v>418</v>
      </c>
      <c r="C237" s="145" t="s">
        <v>419</v>
      </c>
      <c r="D237" s="131" t="s">
        <v>161</v>
      </c>
      <c r="E237" s="132">
        <v>24.35</v>
      </c>
      <c r="F237" s="133">
        <v>0</v>
      </c>
      <c r="G237" s="134">
        <f>ROUND(E237*F237,2)</f>
        <v>0</v>
      </c>
      <c r="H237" s="133">
        <v>134.69</v>
      </c>
      <c r="I237" s="134">
        <f>ROUND(E237*H237,2)</f>
        <v>3279.7</v>
      </c>
      <c r="J237" s="133">
        <v>176.31</v>
      </c>
      <c r="K237" s="134">
        <f>ROUND(E237*J237,2)</f>
        <v>4293.1499999999996</v>
      </c>
      <c r="L237" s="134">
        <v>21</v>
      </c>
      <c r="M237" s="134">
        <f>G237*(1+L237/100)</f>
        <v>0</v>
      </c>
      <c r="N237" s="132">
        <v>1.24E-3</v>
      </c>
      <c r="O237" s="132">
        <f>ROUND(E237*N237,2)</f>
        <v>0.03</v>
      </c>
      <c r="P237" s="132">
        <v>0</v>
      </c>
      <c r="Q237" s="132">
        <f>ROUND(E237*P237,2)</f>
        <v>0</v>
      </c>
      <c r="R237" s="134" t="s">
        <v>342</v>
      </c>
      <c r="S237" s="134" t="s">
        <v>109</v>
      </c>
      <c r="T237" s="135" t="s">
        <v>109</v>
      </c>
      <c r="U237" s="120">
        <v>0.29572999999999999</v>
      </c>
      <c r="V237" s="120">
        <f>ROUND(E237*U237,2)</f>
        <v>7.2</v>
      </c>
      <c r="W237" s="120"/>
      <c r="X237" s="120" t="s">
        <v>99</v>
      </c>
      <c r="Y237" s="120" t="s">
        <v>100</v>
      </c>
      <c r="Z237" s="110"/>
      <c r="AA237" s="110"/>
      <c r="AB237" s="110"/>
      <c r="AC237" s="110"/>
      <c r="AD237" s="110"/>
      <c r="AE237" s="110"/>
      <c r="AF237" s="110"/>
      <c r="AG237" s="110" t="s">
        <v>102</v>
      </c>
      <c r="AH237" s="110"/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2" x14ac:dyDescent="0.2">
      <c r="A238" s="117"/>
      <c r="B238" s="118"/>
      <c r="C238" s="299" t="s">
        <v>420</v>
      </c>
      <c r="D238" s="300"/>
      <c r="E238" s="300"/>
      <c r="F238" s="300"/>
      <c r="G238" s="300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111</v>
      </c>
      <c r="AH238" s="110"/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2.5" outlineLevel="1" x14ac:dyDescent="0.2">
      <c r="A239" s="129">
        <v>84</v>
      </c>
      <c r="B239" s="130" t="s">
        <v>421</v>
      </c>
      <c r="C239" s="145" t="s">
        <v>422</v>
      </c>
      <c r="D239" s="131" t="s">
        <v>161</v>
      </c>
      <c r="E239" s="132">
        <v>2.95</v>
      </c>
      <c r="F239" s="133">
        <v>0</v>
      </c>
      <c r="G239" s="134">
        <f>ROUND(E239*F239,2)</f>
        <v>0</v>
      </c>
      <c r="H239" s="133">
        <v>593.97</v>
      </c>
      <c r="I239" s="134">
        <f>ROUND(E239*H239,2)</f>
        <v>1752.21</v>
      </c>
      <c r="J239" s="133">
        <v>191.03</v>
      </c>
      <c r="K239" s="134">
        <f>ROUND(E239*J239,2)</f>
        <v>563.54</v>
      </c>
      <c r="L239" s="134">
        <v>21</v>
      </c>
      <c r="M239" s="134">
        <f>G239*(1+L239/100)</f>
        <v>0</v>
      </c>
      <c r="N239" s="132">
        <v>2.3600000000000001E-3</v>
      </c>
      <c r="O239" s="132">
        <f>ROUND(E239*N239,2)</f>
        <v>0.01</v>
      </c>
      <c r="P239" s="132">
        <v>0</v>
      </c>
      <c r="Q239" s="132">
        <f>ROUND(E239*P239,2)</f>
        <v>0</v>
      </c>
      <c r="R239" s="134" t="s">
        <v>342</v>
      </c>
      <c r="S239" s="134" t="s">
        <v>109</v>
      </c>
      <c r="T239" s="135" t="s">
        <v>109</v>
      </c>
      <c r="U239" s="120">
        <v>0.28999999999999998</v>
      </c>
      <c r="V239" s="120">
        <f>ROUND(E239*U239,2)</f>
        <v>0.86</v>
      </c>
      <c r="W239" s="120"/>
      <c r="X239" s="120" t="s">
        <v>99</v>
      </c>
      <c r="Y239" s="120" t="s">
        <v>100</v>
      </c>
      <c r="Z239" s="110"/>
      <c r="AA239" s="110"/>
      <c r="AB239" s="110"/>
      <c r="AC239" s="110"/>
      <c r="AD239" s="110"/>
      <c r="AE239" s="110"/>
      <c r="AF239" s="110"/>
      <c r="AG239" s="110" t="s">
        <v>102</v>
      </c>
      <c r="AH239" s="110"/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outlineLevel="2" x14ac:dyDescent="0.2">
      <c r="A240" s="117"/>
      <c r="B240" s="118"/>
      <c r="C240" s="299" t="s">
        <v>423</v>
      </c>
      <c r="D240" s="300"/>
      <c r="E240" s="300"/>
      <c r="F240" s="300"/>
      <c r="G240" s="300"/>
      <c r="H240" s="120"/>
      <c r="I240" s="120"/>
      <c r="J240" s="120"/>
      <c r="K240" s="120"/>
      <c r="L240" s="120"/>
      <c r="M240" s="120"/>
      <c r="N240" s="119"/>
      <c r="O240" s="119"/>
      <c r="P240" s="119"/>
      <c r="Q240" s="119"/>
      <c r="R240" s="120"/>
      <c r="S240" s="120"/>
      <c r="T240" s="120"/>
      <c r="U240" s="120"/>
      <c r="V240" s="120"/>
      <c r="W240" s="120"/>
      <c r="X240" s="120"/>
      <c r="Y240" s="120"/>
      <c r="Z240" s="110"/>
      <c r="AA240" s="110"/>
      <c r="AB240" s="110"/>
      <c r="AC240" s="110"/>
      <c r="AD240" s="110"/>
      <c r="AE240" s="110"/>
      <c r="AF240" s="110"/>
      <c r="AG240" s="110" t="s">
        <v>111</v>
      </c>
      <c r="AH240" s="110"/>
      <c r="AI240" s="110"/>
      <c r="AJ240" s="110"/>
      <c r="AK240" s="110"/>
      <c r="AL240" s="110"/>
      <c r="AM240" s="110"/>
      <c r="AN240" s="110"/>
      <c r="AO240" s="110"/>
      <c r="AP240" s="110"/>
      <c r="AQ240" s="110"/>
      <c r="AR240" s="110"/>
      <c r="AS240" s="110"/>
      <c r="AT240" s="110"/>
      <c r="AU240" s="110"/>
      <c r="AV240" s="110"/>
      <c r="AW240" s="110"/>
      <c r="AX240" s="110"/>
      <c r="AY240" s="110"/>
      <c r="AZ240" s="110"/>
      <c r="BA240" s="110"/>
      <c r="BB240" s="110"/>
      <c r="BC240" s="110"/>
      <c r="BD240" s="110"/>
      <c r="BE240" s="110"/>
      <c r="BF240" s="110"/>
      <c r="BG240" s="110"/>
      <c r="BH240" s="110"/>
    </row>
    <row r="241" spans="1:60" outlineLevel="2" x14ac:dyDescent="0.2">
      <c r="A241" s="117"/>
      <c r="B241" s="118"/>
      <c r="C241" s="304" t="s">
        <v>424</v>
      </c>
      <c r="D241" s="305"/>
      <c r="E241" s="305"/>
      <c r="F241" s="305"/>
      <c r="G241" s="305"/>
      <c r="H241" s="120"/>
      <c r="I241" s="120"/>
      <c r="J241" s="120"/>
      <c r="K241" s="120"/>
      <c r="L241" s="120"/>
      <c r="M241" s="120"/>
      <c r="N241" s="119"/>
      <c r="O241" s="119"/>
      <c r="P241" s="119"/>
      <c r="Q241" s="119"/>
      <c r="R241" s="120"/>
      <c r="S241" s="120"/>
      <c r="T241" s="120"/>
      <c r="U241" s="120"/>
      <c r="V241" s="120"/>
      <c r="W241" s="120"/>
      <c r="X241" s="120"/>
      <c r="Y241" s="120"/>
      <c r="Z241" s="110"/>
      <c r="AA241" s="110"/>
      <c r="AB241" s="110"/>
      <c r="AC241" s="110"/>
      <c r="AD241" s="110"/>
      <c r="AE241" s="110"/>
      <c r="AF241" s="110"/>
      <c r="AG241" s="110" t="s">
        <v>210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">
      <c r="A242" s="117"/>
      <c r="B242" s="118"/>
      <c r="C242" s="152" t="s">
        <v>425</v>
      </c>
      <c r="D242" s="149"/>
      <c r="E242" s="150">
        <v>2.95</v>
      </c>
      <c r="F242" s="120"/>
      <c r="G242" s="120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113</v>
      </c>
      <c r="AH242" s="110">
        <v>0</v>
      </c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outlineLevel="1" x14ac:dyDescent="0.2">
      <c r="A243" s="129">
        <v>85</v>
      </c>
      <c r="B243" s="130" t="s">
        <v>426</v>
      </c>
      <c r="C243" s="145" t="s">
        <v>427</v>
      </c>
      <c r="D243" s="131" t="s">
        <v>402</v>
      </c>
      <c r="E243" s="132">
        <v>3.7159999999999999E-2</v>
      </c>
      <c r="F243" s="133">
        <v>0</v>
      </c>
      <c r="G243" s="134">
        <f>ROUND(E243*F243,2)</f>
        <v>0</v>
      </c>
      <c r="H243" s="133">
        <v>0</v>
      </c>
      <c r="I243" s="134">
        <f>ROUND(E243*H243,2)</f>
        <v>0</v>
      </c>
      <c r="J243" s="133">
        <v>2260</v>
      </c>
      <c r="K243" s="134">
        <f>ROUND(E243*J243,2)</f>
        <v>83.98</v>
      </c>
      <c r="L243" s="134">
        <v>21</v>
      </c>
      <c r="M243" s="134">
        <f>G243*(1+L243/100)</f>
        <v>0</v>
      </c>
      <c r="N243" s="132">
        <v>0</v>
      </c>
      <c r="O243" s="132">
        <f>ROUND(E243*N243,2)</f>
        <v>0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4.7370000000000001</v>
      </c>
      <c r="V243" s="120">
        <f>ROUND(E243*U243,2)</f>
        <v>0.18</v>
      </c>
      <c r="W243" s="120"/>
      <c r="X243" s="120" t="s">
        <v>403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404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">
      <c r="A244" s="117"/>
      <c r="B244" s="118"/>
      <c r="C244" s="299" t="s">
        <v>428</v>
      </c>
      <c r="D244" s="300"/>
      <c r="E244" s="300"/>
      <c r="F244" s="300"/>
      <c r="G244" s="300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x14ac:dyDescent="0.2">
      <c r="A245" s="122" t="s">
        <v>95</v>
      </c>
      <c r="B245" s="123" t="s">
        <v>51</v>
      </c>
      <c r="C245" s="143" t="s">
        <v>52</v>
      </c>
      <c r="D245" s="124"/>
      <c r="E245" s="125"/>
      <c r="F245" s="126"/>
      <c r="G245" s="126">
        <f>SUMIF(AG246:AG308,"&lt;&gt;NOR",G246:G308)</f>
        <v>0</v>
      </c>
      <c r="H245" s="126"/>
      <c r="I245" s="126">
        <f>SUM(I246:I308)</f>
        <v>0</v>
      </c>
      <c r="J245" s="126"/>
      <c r="K245" s="126">
        <f>SUM(K246:K308)</f>
        <v>624000</v>
      </c>
      <c r="L245" s="126"/>
      <c r="M245" s="126">
        <f>SUM(M246:M308)</f>
        <v>0</v>
      </c>
      <c r="N245" s="125"/>
      <c r="O245" s="125">
        <f>SUM(O246:O308)</f>
        <v>0</v>
      </c>
      <c r="P245" s="125"/>
      <c r="Q245" s="125">
        <f>SUM(Q246:Q308)</f>
        <v>0</v>
      </c>
      <c r="R245" s="126"/>
      <c r="S245" s="126"/>
      <c r="T245" s="127"/>
      <c r="U245" s="121"/>
      <c r="V245" s="121">
        <f>SUM(V246:V308)</f>
        <v>0</v>
      </c>
      <c r="W245" s="121"/>
      <c r="X245" s="121"/>
      <c r="Y245" s="121"/>
      <c r="AG245" t="s">
        <v>96</v>
      </c>
    </row>
    <row r="246" spans="1:60" ht="22.5" outlineLevel="1" x14ac:dyDescent="0.2">
      <c r="A246" s="136">
        <v>86</v>
      </c>
      <c r="B246" s="137" t="s">
        <v>429</v>
      </c>
      <c r="C246" s="144" t="s">
        <v>430</v>
      </c>
      <c r="D246" s="138" t="s">
        <v>365</v>
      </c>
      <c r="E246" s="139">
        <v>1</v>
      </c>
      <c r="F246" s="140">
        <v>0</v>
      </c>
      <c r="G246" s="141">
        <f t="shared" ref="G246:G277" si="7">ROUND(E246*F246,2)</f>
        <v>0</v>
      </c>
      <c r="H246" s="140">
        <v>0</v>
      </c>
      <c r="I246" s="141">
        <f t="shared" ref="I246:I277" si="8">ROUND(E246*H246,2)</f>
        <v>0</v>
      </c>
      <c r="J246" s="140">
        <v>20000</v>
      </c>
      <c r="K246" s="141">
        <f t="shared" ref="K246:K277" si="9">ROUND(E246*J246,2)</f>
        <v>20000</v>
      </c>
      <c r="L246" s="141">
        <v>21</v>
      </c>
      <c r="M246" s="141">
        <f t="shared" ref="M246:M277" si="10">G246*(1+L246/100)</f>
        <v>0</v>
      </c>
      <c r="N246" s="139">
        <v>0</v>
      </c>
      <c r="O246" s="139">
        <f t="shared" ref="O246:O277" si="11">ROUND(E246*N246,2)</f>
        <v>0</v>
      </c>
      <c r="P246" s="139">
        <v>0</v>
      </c>
      <c r="Q246" s="139">
        <f t="shared" ref="Q246:Q277" si="12">ROUND(E246*P246,2)</f>
        <v>0</v>
      </c>
      <c r="R246" s="141"/>
      <c r="S246" s="141" t="s">
        <v>97</v>
      </c>
      <c r="T246" s="142" t="s">
        <v>98</v>
      </c>
      <c r="U246" s="120">
        <v>0</v>
      </c>
      <c r="V246" s="120">
        <f t="shared" ref="V246:V277" si="13">ROUND(E246*U246,2)</f>
        <v>0</v>
      </c>
      <c r="W246" s="120"/>
      <c r="X246" s="120" t="s">
        <v>99</v>
      </c>
      <c r="Y246" s="120" t="s">
        <v>100</v>
      </c>
      <c r="Z246" s="110"/>
      <c r="AA246" s="110"/>
      <c r="AB246" s="110"/>
      <c r="AC246" s="110"/>
      <c r="AD246" s="110"/>
      <c r="AE246" s="110"/>
      <c r="AF246" s="110"/>
      <c r="AG246" s="110" t="s">
        <v>102</v>
      </c>
      <c r="AH246" s="110"/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">
      <c r="A247" s="136">
        <v>87</v>
      </c>
      <c r="B247" s="137" t="s">
        <v>431</v>
      </c>
      <c r="C247" s="144" t="s">
        <v>432</v>
      </c>
      <c r="D247" s="138" t="s">
        <v>365</v>
      </c>
      <c r="E247" s="139">
        <v>1</v>
      </c>
      <c r="F247" s="140">
        <v>0</v>
      </c>
      <c r="G247" s="141">
        <f t="shared" si="7"/>
        <v>0</v>
      </c>
      <c r="H247" s="140">
        <v>0</v>
      </c>
      <c r="I247" s="141">
        <f t="shared" si="8"/>
        <v>0</v>
      </c>
      <c r="J247" s="140">
        <v>15000</v>
      </c>
      <c r="K247" s="141">
        <f t="shared" si="9"/>
        <v>15000</v>
      </c>
      <c r="L247" s="141">
        <v>21</v>
      </c>
      <c r="M247" s="141">
        <f t="shared" si="10"/>
        <v>0</v>
      </c>
      <c r="N247" s="139">
        <v>0</v>
      </c>
      <c r="O247" s="139">
        <f t="shared" si="11"/>
        <v>0</v>
      </c>
      <c r="P247" s="139">
        <v>0</v>
      </c>
      <c r="Q247" s="139">
        <f t="shared" si="12"/>
        <v>0</v>
      </c>
      <c r="R247" s="141"/>
      <c r="S247" s="141" t="s">
        <v>97</v>
      </c>
      <c r="T247" s="142" t="s">
        <v>98</v>
      </c>
      <c r="U247" s="120">
        <v>0</v>
      </c>
      <c r="V247" s="120">
        <f t="shared" si="13"/>
        <v>0</v>
      </c>
      <c r="W247" s="120"/>
      <c r="X247" s="120" t="s">
        <v>99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102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1" x14ac:dyDescent="0.2">
      <c r="A248" s="136">
        <v>88</v>
      </c>
      <c r="B248" s="137" t="s">
        <v>433</v>
      </c>
      <c r="C248" s="144" t="s">
        <v>434</v>
      </c>
      <c r="D248" s="138" t="s">
        <v>365</v>
      </c>
      <c r="E248" s="139">
        <v>1</v>
      </c>
      <c r="F248" s="140">
        <v>0</v>
      </c>
      <c r="G248" s="141">
        <f t="shared" si="7"/>
        <v>0</v>
      </c>
      <c r="H248" s="140">
        <v>0</v>
      </c>
      <c r="I248" s="141">
        <f t="shared" si="8"/>
        <v>0</v>
      </c>
      <c r="J248" s="140">
        <v>12000</v>
      </c>
      <c r="K248" s="141">
        <f t="shared" si="9"/>
        <v>12000</v>
      </c>
      <c r="L248" s="141">
        <v>21</v>
      </c>
      <c r="M248" s="141">
        <f t="shared" si="10"/>
        <v>0</v>
      </c>
      <c r="N248" s="139">
        <v>0</v>
      </c>
      <c r="O248" s="139">
        <f t="shared" si="11"/>
        <v>0</v>
      </c>
      <c r="P248" s="139">
        <v>0</v>
      </c>
      <c r="Q248" s="139">
        <f t="shared" si="12"/>
        <v>0</v>
      </c>
      <c r="R248" s="141"/>
      <c r="S248" s="141" t="s">
        <v>97</v>
      </c>
      <c r="T248" s="142" t="s">
        <v>98</v>
      </c>
      <c r="U248" s="120">
        <v>0</v>
      </c>
      <c r="V248" s="120">
        <f t="shared" si="13"/>
        <v>0</v>
      </c>
      <c r="W248" s="120"/>
      <c r="X248" s="120" t="s">
        <v>99</v>
      </c>
      <c r="Y248" s="120" t="s">
        <v>100</v>
      </c>
      <c r="Z248" s="110"/>
      <c r="AA248" s="110"/>
      <c r="AB248" s="110"/>
      <c r="AC248" s="110"/>
      <c r="AD248" s="110"/>
      <c r="AE248" s="110"/>
      <c r="AF248" s="110"/>
      <c r="AG248" s="110" t="s">
        <v>102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outlineLevel="1" x14ac:dyDescent="0.2">
      <c r="A249" s="136">
        <v>89</v>
      </c>
      <c r="B249" s="137" t="s">
        <v>435</v>
      </c>
      <c r="C249" s="144" t="s">
        <v>436</v>
      </c>
      <c r="D249" s="138" t="s">
        <v>365</v>
      </c>
      <c r="E249" s="139">
        <v>1</v>
      </c>
      <c r="F249" s="140">
        <v>0</v>
      </c>
      <c r="G249" s="141">
        <f t="shared" si="7"/>
        <v>0</v>
      </c>
      <c r="H249" s="140">
        <v>0</v>
      </c>
      <c r="I249" s="141">
        <f t="shared" si="8"/>
        <v>0</v>
      </c>
      <c r="J249" s="140">
        <v>15000</v>
      </c>
      <c r="K249" s="141">
        <f t="shared" si="9"/>
        <v>15000</v>
      </c>
      <c r="L249" s="141">
        <v>21</v>
      </c>
      <c r="M249" s="141">
        <f t="shared" si="10"/>
        <v>0</v>
      </c>
      <c r="N249" s="139">
        <v>0</v>
      </c>
      <c r="O249" s="139">
        <f t="shared" si="11"/>
        <v>0</v>
      </c>
      <c r="P249" s="139">
        <v>0</v>
      </c>
      <c r="Q249" s="139">
        <f t="shared" si="12"/>
        <v>0</v>
      </c>
      <c r="R249" s="141"/>
      <c r="S249" s="141" t="s">
        <v>97</v>
      </c>
      <c r="T249" s="142" t="s">
        <v>98</v>
      </c>
      <c r="U249" s="120">
        <v>0</v>
      </c>
      <c r="V249" s="120">
        <f t="shared" si="13"/>
        <v>0</v>
      </c>
      <c r="W249" s="120"/>
      <c r="X249" s="120" t="s">
        <v>99</v>
      </c>
      <c r="Y249" s="120" t="s">
        <v>100</v>
      </c>
      <c r="Z249" s="110"/>
      <c r="AA249" s="110"/>
      <c r="AB249" s="110"/>
      <c r="AC249" s="110"/>
      <c r="AD249" s="110"/>
      <c r="AE249" s="110"/>
      <c r="AF249" s="110"/>
      <c r="AG249" s="110" t="s">
        <v>102</v>
      </c>
      <c r="AH249" s="110"/>
      <c r="AI249" s="110"/>
      <c r="AJ249" s="110"/>
      <c r="AK249" s="110"/>
      <c r="AL249" s="110"/>
      <c r="AM249" s="110"/>
      <c r="AN249" s="110"/>
      <c r="AO249" s="110"/>
      <c r="AP249" s="110"/>
      <c r="AQ249" s="110"/>
      <c r="AR249" s="110"/>
      <c r="AS249" s="110"/>
      <c r="AT249" s="110"/>
      <c r="AU249" s="110"/>
      <c r="AV249" s="110"/>
      <c r="AW249" s="110"/>
      <c r="AX249" s="110"/>
      <c r="AY249" s="110"/>
      <c r="AZ249" s="110"/>
      <c r="BA249" s="110"/>
      <c r="BB249" s="110"/>
      <c r="BC249" s="110"/>
      <c r="BD249" s="110"/>
      <c r="BE249" s="110"/>
      <c r="BF249" s="110"/>
      <c r="BG249" s="110"/>
      <c r="BH249" s="110"/>
    </row>
    <row r="250" spans="1:60" outlineLevel="1" x14ac:dyDescent="0.2">
      <c r="A250" s="136">
        <v>90</v>
      </c>
      <c r="B250" s="137" t="s">
        <v>437</v>
      </c>
      <c r="C250" s="144" t="s">
        <v>438</v>
      </c>
      <c r="D250" s="138" t="s">
        <v>365</v>
      </c>
      <c r="E250" s="139">
        <v>1</v>
      </c>
      <c r="F250" s="140">
        <v>0</v>
      </c>
      <c r="G250" s="141">
        <f t="shared" si="7"/>
        <v>0</v>
      </c>
      <c r="H250" s="140">
        <v>0</v>
      </c>
      <c r="I250" s="141">
        <f t="shared" si="8"/>
        <v>0</v>
      </c>
      <c r="J250" s="140">
        <v>12000</v>
      </c>
      <c r="K250" s="141">
        <f t="shared" si="9"/>
        <v>12000</v>
      </c>
      <c r="L250" s="141">
        <v>21</v>
      </c>
      <c r="M250" s="141">
        <f t="shared" si="10"/>
        <v>0</v>
      </c>
      <c r="N250" s="139">
        <v>0</v>
      </c>
      <c r="O250" s="139">
        <f t="shared" si="11"/>
        <v>0</v>
      </c>
      <c r="P250" s="139">
        <v>0</v>
      </c>
      <c r="Q250" s="139">
        <f t="shared" si="12"/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si="13"/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">
      <c r="A251" s="136">
        <v>91</v>
      </c>
      <c r="B251" s="137" t="s">
        <v>439</v>
      </c>
      <c r="C251" s="144" t="s">
        <v>440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">
      <c r="A252" s="136">
        <v>92</v>
      </c>
      <c r="B252" s="137" t="s">
        <v>441</v>
      </c>
      <c r="C252" s="144" t="s">
        <v>442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">
      <c r="A253" s="136">
        <v>93</v>
      </c>
      <c r="B253" s="137" t="s">
        <v>443</v>
      </c>
      <c r="C253" s="144" t="s">
        <v>444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12000</v>
      </c>
      <c r="K253" s="141">
        <f t="shared" si="9"/>
        <v>12000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">
      <c r="A254" s="136">
        <v>94</v>
      </c>
      <c r="B254" s="137" t="s">
        <v>445</v>
      </c>
      <c r="C254" s="144" t="s">
        <v>446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">
      <c r="A255" s="136">
        <v>95</v>
      </c>
      <c r="B255" s="137" t="s">
        <v>447</v>
      </c>
      <c r="C255" s="144" t="s">
        <v>448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">
      <c r="A256" s="136">
        <v>96</v>
      </c>
      <c r="B256" s="137" t="s">
        <v>449</v>
      </c>
      <c r="C256" s="144" t="s">
        <v>450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15000</v>
      </c>
      <c r="K256" s="141">
        <f t="shared" si="9"/>
        <v>15000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">
      <c r="A257" s="136">
        <v>97</v>
      </c>
      <c r="B257" s="137" t="s">
        <v>451</v>
      </c>
      <c r="C257" s="144" t="s">
        <v>452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">
      <c r="A258" s="136">
        <v>98</v>
      </c>
      <c r="B258" s="137" t="s">
        <v>453</v>
      </c>
      <c r="C258" s="144" t="s">
        <v>454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">
      <c r="A259" s="136">
        <v>99</v>
      </c>
      <c r="B259" s="137" t="s">
        <v>455</v>
      </c>
      <c r="C259" s="144" t="s">
        <v>456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12000</v>
      </c>
      <c r="K259" s="141">
        <f t="shared" si="9"/>
        <v>12000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">
      <c r="A260" s="136">
        <v>100</v>
      </c>
      <c r="B260" s="137" t="s">
        <v>457</v>
      </c>
      <c r="C260" s="144" t="s">
        <v>458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">
      <c r="A261" s="136">
        <v>101</v>
      </c>
      <c r="B261" s="137" t="s">
        <v>459</v>
      </c>
      <c r="C261" s="144" t="s">
        <v>460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">
      <c r="A262" s="136">
        <v>102</v>
      </c>
      <c r="B262" s="137" t="s">
        <v>461</v>
      </c>
      <c r="C262" s="144" t="s">
        <v>462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">
      <c r="A263" s="136">
        <v>103</v>
      </c>
      <c r="B263" s="137" t="s">
        <v>463</v>
      </c>
      <c r="C263" s="144" t="s">
        <v>464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15000</v>
      </c>
      <c r="K263" s="141">
        <f t="shared" si="9"/>
        <v>15000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">
      <c r="A264" s="136">
        <v>104</v>
      </c>
      <c r="B264" s="137" t="s">
        <v>465</v>
      </c>
      <c r="C264" s="144" t="s">
        <v>466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12000</v>
      </c>
      <c r="K264" s="141">
        <f t="shared" si="9"/>
        <v>12000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">
      <c r="A265" s="136">
        <v>105</v>
      </c>
      <c r="B265" s="137" t="s">
        <v>467</v>
      </c>
      <c r="C265" s="144" t="s">
        <v>468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15000</v>
      </c>
      <c r="K265" s="141">
        <f t="shared" si="9"/>
        <v>15000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">
      <c r="A266" s="136">
        <v>106</v>
      </c>
      <c r="B266" s="137" t="s">
        <v>469</v>
      </c>
      <c r="C266" s="144" t="s">
        <v>470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">
      <c r="A267" s="136">
        <v>107</v>
      </c>
      <c r="B267" s="137" t="s">
        <v>471</v>
      </c>
      <c r="C267" s="144" t="s">
        <v>472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12000</v>
      </c>
      <c r="K267" s="141">
        <f t="shared" si="9"/>
        <v>12000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">
      <c r="A268" s="136">
        <v>108</v>
      </c>
      <c r="B268" s="137" t="s">
        <v>473</v>
      </c>
      <c r="C268" s="144" t="s">
        <v>474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">
      <c r="A269" s="136">
        <v>109</v>
      </c>
      <c r="B269" s="137" t="s">
        <v>475</v>
      </c>
      <c r="C269" s="144" t="s">
        <v>476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">
      <c r="A270" s="136">
        <v>110</v>
      </c>
      <c r="B270" s="137" t="s">
        <v>477</v>
      </c>
      <c r="C270" s="144" t="s">
        <v>478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15000</v>
      </c>
      <c r="K270" s="141">
        <f t="shared" si="9"/>
        <v>15000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">
      <c r="A271" s="136">
        <v>111</v>
      </c>
      <c r="B271" s="137" t="s">
        <v>479</v>
      </c>
      <c r="C271" s="144" t="s">
        <v>480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">
      <c r="A272" s="136">
        <v>112</v>
      </c>
      <c r="B272" s="137" t="s">
        <v>481</v>
      </c>
      <c r="C272" s="144" t="s">
        <v>482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">
      <c r="A273" s="136">
        <v>113</v>
      </c>
      <c r="B273" s="137" t="s">
        <v>483</v>
      </c>
      <c r="C273" s="144" t="s">
        <v>484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12000</v>
      </c>
      <c r="K273" s="141">
        <f t="shared" si="9"/>
        <v>12000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">
      <c r="A274" s="136">
        <v>114</v>
      </c>
      <c r="B274" s="137" t="s">
        <v>485</v>
      </c>
      <c r="C274" s="144" t="s">
        <v>486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">
      <c r="A275" s="136">
        <v>115</v>
      </c>
      <c r="B275" s="137" t="s">
        <v>487</v>
      </c>
      <c r="C275" s="144" t="s">
        <v>488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">
      <c r="A276" s="136">
        <v>116</v>
      </c>
      <c r="B276" s="137" t="s">
        <v>489</v>
      </c>
      <c r="C276" s="144" t="s">
        <v>490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">
      <c r="A277" s="136">
        <v>117</v>
      </c>
      <c r="B277" s="137" t="s">
        <v>491</v>
      </c>
      <c r="C277" s="144" t="s">
        <v>492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">
      <c r="A278" s="136">
        <v>118</v>
      </c>
      <c r="B278" s="137" t="s">
        <v>493</v>
      </c>
      <c r="C278" s="144" t="s">
        <v>494</v>
      </c>
      <c r="D278" s="138" t="s">
        <v>365</v>
      </c>
      <c r="E278" s="139">
        <v>1</v>
      </c>
      <c r="F278" s="140">
        <v>0</v>
      </c>
      <c r="G278" s="141">
        <f t="shared" ref="G278:G308" si="14">ROUND(E278*F278,2)</f>
        <v>0</v>
      </c>
      <c r="H278" s="140">
        <v>0</v>
      </c>
      <c r="I278" s="141">
        <f t="shared" ref="I278:I308" si="15">ROUND(E278*H278,2)</f>
        <v>0</v>
      </c>
      <c r="J278" s="140">
        <v>12000</v>
      </c>
      <c r="K278" s="141">
        <f t="shared" ref="K278:K308" si="16">ROUND(E278*J278,2)</f>
        <v>12000</v>
      </c>
      <c r="L278" s="141">
        <v>21</v>
      </c>
      <c r="M278" s="141">
        <f t="shared" ref="M278:M308" si="17">G278*(1+L278/100)</f>
        <v>0</v>
      </c>
      <c r="N278" s="139">
        <v>0</v>
      </c>
      <c r="O278" s="139">
        <f t="shared" ref="O278:O308" si="18">ROUND(E278*N278,2)</f>
        <v>0</v>
      </c>
      <c r="P278" s="139">
        <v>0</v>
      </c>
      <c r="Q278" s="139">
        <f t="shared" ref="Q278:Q308" si="19">ROUND(E278*P278,2)</f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ref="V278:V308" si="20">ROUND(E278*U278,2)</f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">
      <c r="A279" s="136">
        <v>119</v>
      </c>
      <c r="B279" s="137" t="s">
        <v>495</v>
      </c>
      <c r="C279" s="144" t="s">
        <v>496</v>
      </c>
      <c r="D279" s="138" t="s">
        <v>365</v>
      </c>
      <c r="E279" s="139">
        <v>1</v>
      </c>
      <c r="F279" s="140">
        <v>0</v>
      </c>
      <c r="G279" s="141">
        <f t="shared" si="14"/>
        <v>0</v>
      </c>
      <c r="H279" s="140">
        <v>0</v>
      </c>
      <c r="I279" s="141">
        <f t="shared" si="15"/>
        <v>0</v>
      </c>
      <c r="J279" s="140">
        <v>10000</v>
      </c>
      <c r="K279" s="141">
        <f t="shared" si="16"/>
        <v>10000</v>
      </c>
      <c r="L279" s="141">
        <v>21</v>
      </c>
      <c r="M279" s="141">
        <f t="shared" si="17"/>
        <v>0</v>
      </c>
      <c r="N279" s="139">
        <v>0</v>
      </c>
      <c r="O279" s="139">
        <f t="shared" si="18"/>
        <v>0</v>
      </c>
      <c r="P279" s="139">
        <v>0</v>
      </c>
      <c r="Q279" s="139">
        <f t="shared" si="19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20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">
      <c r="A280" s="136">
        <v>120</v>
      </c>
      <c r="B280" s="137" t="s">
        <v>497</v>
      </c>
      <c r="C280" s="144" t="s">
        <v>498</v>
      </c>
      <c r="D280" s="138" t="s">
        <v>365</v>
      </c>
      <c r="E280" s="139">
        <v>1</v>
      </c>
      <c r="F280" s="140">
        <v>0</v>
      </c>
      <c r="G280" s="141">
        <f t="shared" si="14"/>
        <v>0</v>
      </c>
      <c r="H280" s="140">
        <v>0</v>
      </c>
      <c r="I280" s="141">
        <f t="shared" si="15"/>
        <v>0</v>
      </c>
      <c r="J280" s="140">
        <v>10000</v>
      </c>
      <c r="K280" s="141">
        <f t="shared" si="16"/>
        <v>10000</v>
      </c>
      <c r="L280" s="141">
        <v>21</v>
      </c>
      <c r="M280" s="141">
        <f t="shared" si="17"/>
        <v>0</v>
      </c>
      <c r="N280" s="139">
        <v>0</v>
      </c>
      <c r="O280" s="139">
        <f t="shared" si="18"/>
        <v>0</v>
      </c>
      <c r="P280" s="139">
        <v>0</v>
      </c>
      <c r="Q280" s="139">
        <f t="shared" si="19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20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">
      <c r="A281" s="136">
        <v>121</v>
      </c>
      <c r="B281" s="137" t="s">
        <v>499</v>
      </c>
      <c r="C281" s="144" t="s">
        <v>500</v>
      </c>
      <c r="D281" s="138" t="s">
        <v>365</v>
      </c>
      <c r="E281" s="139">
        <v>1</v>
      </c>
      <c r="F281" s="140">
        <v>0</v>
      </c>
      <c r="G281" s="141">
        <f t="shared" si="14"/>
        <v>0</v>
      </c>
      <c r="H281" s="140">
        <v>0</v>
      </c>
      <c r="I281" s="141">
        <f t="shared" si="15"/>
        <v>0</v>
      </c>
      <c r="J281" s="140">
        <v>30000</v>
      </c>
      <c r="K281" s="141">
        <f t="shared" si="16"/>
        <v>30000</v>
      </c>
      <c r="L281" s="141">
        <v>21</v>
      </c>
      <c r="M281" s="141">
        <f t="shared" si="17"/>
        <v>0</v>
      </c>
      <c r="N281" s="139">
        <v>0</v>
      </c>
      <c r="O281" s="139">
        <f t="shared" si="18"/>
        <v>0</v>
      </c>
      <c r="P281" s="139">
        <v>0</v>
      </c>
      <c r="Q281" s="139">
        <f t="shared" si="19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20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">
      <c r="A282" s="136">
        <v>122</v>
      </c>
      <c r="B282" s="137" t="s">
        <v>501</v>
      </c>
      <c r="C282" s="144" t="s">
        <v>502</v>
      </c>
      <c r="D282" s="138" t="s">
        <v>365</v>
      </c>
      <c r="E282" s="139">
        <v>1</v>
      </c>
      <c r="F282" s="140">
        <v>0</v>
      </c>
      <c r="G282" s="141">
        <f t="shared" si="14"/>
        <v>0</v>
      </c>
      <c r="H282" s="140">
        <v>0</v>
      </c>
      <c r="I282" s="141">
        <f t="shared" si="15"/>
        <v>0</v>
      </c>
      <c r="J282" s="140">
        <v>3000</v>
      </c>
      <c r="K282" s="141">
        <f t="shared" si="16"/>
        <v>3000</v>
      </c>
      <c r="L282" s="141">
        <v>21</v>
      </c>
      <c r="M282" s="141">
        <f t="shared" si="17"/>
        <v>0</v>
      </c>
      <c r="N282" s="139">
        <v>0</v>
      </c>
      <c r="O282" s="139">
        <f t="shared" si="18"/>
        <v>0</v>
      </c>
      <c r="P282" s="139">
        <v>0</v>
      </c>
      <c r="Q282" s="139">
        <f t="shared" si="19"/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si="20"/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">
      <c r="A283" s="136">
        <v>123</v>
      </c>
      <c r="B283" s="137" t="s">
        <v>503</v>
      </c>
      <c r="C283" s="144" t="s">
        <v>504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">
      <c r="A284" s="136">
        <v>124</v>
      </c>
      <c r="B284" s="137" t="s">
        <v>505</v>
      </c>
      <c r="C284" s="144" t="s">
        <v>506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">
      <c r="A285" s="136">
        <v>125</v>
      </c>
      <c r="B285" s="137" t="s">
        <v>507</v>
      </c>
      <c r="C285" s="144" t="s">
        <v>508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</v>
      </c>
      <c r="K285" s="141">
        <f t="shared" si="16"/>
        <v>3000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">
      <c r="A286" s="136">
        <v>126</v>
      </c>
      <c r="B286" s="137" t="s">
        <v>509</v>
      </c>
      <c r="C286" s="144" t="s">
        <v>510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10000</v>
      </c>
      <c r="K286" s="141">
        <f t="shared" si="16"/>
        <v>10000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">
      <c r="A287" s="136">
        <v>127</v>
      </c>
      <c r="B287" s="137" t="s">
        <v>511</v>
      </c>
      <c r="C287" s="144" t="s">
        <v>512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3000</v>
      </c>
      <c r="K287" s="141">
        <f t="shared" si="16"/>
        <v>3000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">
      <c r="A288" s="136">
        <v>128</v>
      </c>
      <c r="B288" s="137" t="s">
        <v>513</v>
      </c>
      <c r="C288" s="144" t="s">
        <v>514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3000</v>
      </c>
      <c r="K288" s="141">
        <f t="shared" si="16"/>
        <v>3000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">
      <c r="A289" s="136">
        <v>129</v>
      </c>
      <c r="B289" s="137" t="s">
        <v>515</v>
      </c>
      <c r="C289" s="144" t="s">
        <v>516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4000</v>
      </c>
      <c r="K289" s="141">
        <f t="shared" si="16"/>
        <v>4000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">
      <c r="A290" s="136">
        <v>130</v>
      </c>
      <c r="B290" s="137" t="s">
        <v>517</v>
      </c>
      <c r="C290" s="144" t="s">
        <v>518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2000</v>
      </c>
      <c r="K290" s="141">
        <f t="shared" si="16"/>
        <v>2000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">
      <c r="A291" s="136">
        <v>131</v>
      </c>
      <c r="B291" s="137" t="s">
        <v>519</v>
      </c>
      <c r="C291" s="144" t="s">
        <v>520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">
      <c r="A292" s="136">
        <v>132</v>
      </c>
      <c r="B292" s="137" t="s">
        <v>521</v>
      </c>
      <c r="C292" s="144" t="s">
        <v>522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">
      <c r="A293" s="136">
        <v>133</v>
      </c>
      <c r="B293" s="137" t="s">
        <v>523</v>
      </c>
      <c r="C293" s="144" t="s">
        <v>524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2000</v>
      </c>
      <c r="K293" s="141">
        <f t="shared" si="16"/>
        <v>2000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">
      <c r="A294" s="136">
        <v>134</v>
      </c>
      <c r="B294" s="137" t="s">
        <v>525</v>
      </c>
      <c r="C294" s="144" t="s">
        <v>526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4000</v>
      </c>
      <c r="K294" s="141">
        <f t="shared" si="16"/>
        <v>4000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">
      <c r="A295" s="136">
        <v>135</v>
      </c>
      <c r="B295" s="137" t="s">
        <v>527</v>
      </c>
      <c r="C295" s="144" t="s">
        <v>528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2000</v>
      </c>
      <c r="K295" s="141">
        <f t="shared" si="16"/>
        <v>2000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">
      <c r="A296" s="136">
        <v>136</v>
      </c>
      <c r="B296" s="137" t="s">
        <v>529</v>
      </c>
      <c r="C296" s="144" t="s">
        <v>530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">
      <c r="A297" s="136">
        <v>137</v>
      </c>
      <c r="B297" s="137" t="s">
        <v>531</v>
      </c>
      <c r="C297" s="144" t="s">
        <v>532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3000</v>
      </c>
      <c r="K297" s="141">
        <f t="shared" si="16"/>
        <v>3000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">
      <c r="A298" s="136">
        <v>138</v>
      </c>
      <c r="B298" s="137" t="s">
        <v>533</v>
      </c>
      <c r="C298" s="144" t="s">
        <v>534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2000</v>
      </c>
      <c r="K298" s="141">
        <f t="shared" si="16"/>
        <v>2000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">
      <c r="A299" s="136">
        <v>139</v>
      </c>
      <c r="B299" s="137" t="s">
        <v>535</v>
      </c>
      <c r="C299" s="144" t="s">
        <v>536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">
      <c r="A300" s="136">
        <v>140</v>
      </c>
      <c r="B300" s="137" t="s">
        <v>537</v>
      </c>
      <c r="C300" s="144" t="s">
        <v>538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2000</v>
      </c>
      <c r="K300" s="141">
        <f t="shared" si="16"/>
        <v>2000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">
      <c r="A301" s="136">
        <v>141</v>
      </c>
      <c r="B301" s="137" t="s">
        <v>539</v>
      </c>
      <c r="C301" s="144" t="s">
        <v>540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2000</v>
      </c>
      <c r="K301" s="141">
        <f t="shared" si="16"/>
        <v>2000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">
      <c r="A302" s="136">
        <v>142</v>
      </c>
      <c r="B302" s="137" t="s">
        <v>541</v>
      </c>
      <c r="C302" s="144" t="s">
        <v>542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3000</v>
      </c>
      <c r="K302" s="141">
        <f t="shared" si="16"/>
        <v>3000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">
      <c r="A303" s="136">
        <v>143</v>
      </c>
      <c r="B303" s="137" t="s">
        <v>543</v>
      </c>
      <c r="C303" s="144" t="s">
        <v>544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3000</v>
      </c>
      <c r="K303" s="141">
        <f t="shared" si="16"/>
        <v>3000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">
      <c r="A304" s="136">
        <v>144</v>
      </c>
      <c r="B304" s="137" t="s">
        <v>545</v>
      </c>
      <c r="C304" s="144" t="s">
        <v>546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3000</v>
      </c>
      <c r="K304" s="141">
        <f t="shared" si="16"/>
        <v>3000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">
      <c r="A305" s="136">
        <v>145</v>
      </c>
      <c r="B305" s="137" t="s">
        <v>547</v>
      </c>
      <c r="C305" s="144" t="s">
        <v>548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">
      <c r="A306" s="136">
        <v>146</v>
      </c>
      <c r="B306" s="137" t="s">
        <v>549</v>
      </c>
      <c r="C306" s="144" t="s">
        <v>550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10000</v>
      </c>
      <c r="K306" s="141">
        <f t="shared" si="16"/>
        <v>10000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">
      <c r="A307" s="136">
        <v>147</v>
      </c>
      <c r="B307" s="137" t="s">
        <v>551</v>
      </c>
      <c r="C307" s="144" t="s">
        <v>552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10000</v>
      </c>
      <c r="K307" s="141">
        <f t="shared" si="16"/>
        <v>10000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">
      <c r="A308" s="136">
        <v>148</v>
      </c>
      <c r="B308" s="137" t="s">
        <v>553</v>
      </c>
      <c r="C308" s="144" t="s">
        <v>554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30000</v>
      </c>
      <c r="K308" s="141">
        <f t="shared" si="16"/>
        <v>30000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x14ac:dyDescent="0.2">
      <c r="A309" s="122" t="s">
        <v>95</v>
      </c>
      <c r="B309" s="123" t="s">
        <v>53</v>
      </c>
      <c r="C309" s="143" t="s">
        <v>54</v>
      </c>
      <c r="D309" s="124"/>
      <c r="E309" s="125"/>
      <c r="F309" s="126"/>
      <c r="G309" s="126">
        <f>SUMIF(AG310:AG342,"&lt;&gt;NOR",G310:G342)</f>
        <v>0</v>
      </c>
      <c r="H309" s="126"/>
      <c r="I309" s="126">
        <f>SUM(I310:I342)</f>
        <v>0</v>
      </c>
      <c r="J309" s="126"/>
      <c r="K309" s="126">
        <f>SUM(K310:K342)</f>
        <v>618168</v>
      </c>
      <c r="L309" s="126"/>
      <c r="M309" s="126">
        <f>SUM(M310:M342)</f>
        <v>0</v>
      </c>
      <c r="N309" s="125"/>
      <c r="O309" s="125">
        <f>SUM(O310:O342)</f>
        <v>0</v>
      </c>
      <c r="P309" s="125"/>
      <c r="Q309" s="125">
        <f>SUM(Q310:Q342)</f>
        <v>0</v>
      </c>
      <c r="R309" s="126"/>
      <c r="S309" s="126"/>
      <c r="T309" s="127"/>
      <c r="U309" s="121"/>
      <c r="V309" s="121">
        <f>SUM(V310:V342)</f>
        <v>0</v>
      </c>
      <c r="W309" s="121"/>
      <c r="X309" s="121"/>
      <c r="Y309" s="121"/>
      <c r="AG309" t="s">
        <v>96</v>
      </c>
    </row>
    <row r="310" spans="1:60" ht="22.5" outlineLevel="1" x14ac:dyDescent="0.2">
      <c r="A310" s="129">
        <v>149</v>
      </c>
      <c r="B310" s="130" t="s">
        <v>555</v>
      </c>
      <c r="C310" s="145" t="s">
        <v>556</v>
      </c>
      <c r="D310" s="131" t="s">
        <v>557</v>
      </c>
      <c r="E310" s="132">
        <v>3716</v>
      </c>
      <c r="F310" s="133">
        <v>0</v>
      </c>
      <c r="G310" s="134">
        <f>ROUND(E310*F310,2)</f>
        <v>0</v>
      </c>
      <c r="H310" s="133">
        <v>0</v>
      </c>
      <c r="I310" s="134">
        <f>ROUND(E310*H310,2)</f>
        <v>0</v>
      </c>
      <c r="J310" s="133">
        <v>129</v>
      </c>
      <c r="K310" s="134">
        <f>ROUND(E310*J310,2)</f>
        <v>479364</v>
      </c>
      <c r="L310" s="134">
        <v>21</v>
      </c>
      <c r="M310" s="134">
        <f>G310*(1+L310/100)</f>
        <v>0</v>
      </c>
      <c r="N310" s="132">
        <v>0</v>
      </c>
      <c r="O310" s="132">
        <f>ROUND(E310*N310,2)</f>
        <v>0</v>
      </c>
      <c r="P310" s="132">
        <v>0</v>
      </c>
      <c r="Q310" s="132">
        <f>ROUND(E310*P310,2)</f>
        <v>0</v>
      </c>
      <c r="R310" s="134"/>
      <c r="S310" s="134" t="s">
        <v>97</v>
      </c>
      <c r="T310" s="135" t="s">
        <v>98</v>
      </c>
      <c r="U310" s="120">
        <v>0</v>
      </c>
      <c r="V310" s="120">
        <f>ROUND(E310*U310,2)</f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2" x14ac:dyDescent="0.2">
      <c r="A311" s="117"/>
      <c r="B311" s="118"/>
      <c r="C311" s="152" t="s">
        <v>558</v>
      </c>
      <c r="D311" s="149"/>
      <c r="E311" s="150">
        <v>499</v>
      </c>
      <c r="F311" s="120"/>
      <c r="G311" s="120"/>
      <c r="H311" s="120"/>
      <c r="I311" s="120"/>
      <c r="J311" s="120"/>
      <c r="K311" s="120"/>
      <c r="L311" s="120"/>
      <c r="M311" s="120"/>
      <c r="N311" s="119"/>
      <c r="O311" s="119"/>
      <c r="P311" s="119"/>
      <c r="Q311" s="119"/>
      <c r="R311" s="120"/>
      <c r="S311" s="120"/>
      <c r="T311" s="120"/>
      <c r="U311" s="120"/>
      <c r="V311" s="120"/>
      <c r="W311" s="120"/>
      <c r="X311" s="120"/>
      <c r="Y311" s="120"/>
      <c r="Z311" s="110"/>
      <c r="AA311" s="110"/>
      <c r="AB311" s="110"/>
      <c r="AC311" s="110"/>
      <c r="AD311" s="110"/>
      <c r="AE311" s="110"/>
      <c r="AF311" s="110"/>
      <c r="AG311" s="110" t="s">
        <v>113</v>
      </c>
      <c r="AH311" s="110">
        <v>0</v>
      </c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3" x14ac:dyDescent="0.2">
      <c r="A312" s="117"/>
      <c r="B312" s="118"/>
      <c r="C312" s="152" t="s">
        <v>559</v>
      </c>
      <c r="D312" s="149"/>
      <c r="E312" s="150">
        <v>499</v>
      </c>
      <c r="F312" s="120"/>
      <c r="G312" s="120"/>
      <c r="H312" s="120"/>
      <c r="I312" s="120"/>
      <c r="J312" s="120"/>
      <c r="K312" s="120"/>
      <c r="L312" s="120"/>
      <c r="M312" s="120"/>
      <c r="N312" s="119"/>
      <c r="O312" s="119"/>
      <c r="P312" s="119"/>
      <c r="Q312" s="119"/>
      <c r="R312" s="120"/>
      <c r="S312" s="120"/>
      <c r="T312" s="120"/>
      <c r="U312" s="120"/>
      <c r="V312" s="120"/>
      <c r="W312" s="120"/>
      <c r="X312" s="120"/>
      <c r="Y312" s="120"/>
      <c r="Z312" s="110"/>
      <c r="AA312" s="110"/>
      <c r="AB312" s="110"/>
      <c r="AC312" s="110"/>
      <c r="AD312" s="110"/>
      <c r="AE312" s="110"/>
      <c r="AF312" s="110"/>
      <c r="AG312" s="110" t="s">
        <v>113</v>
      </c>
      <c r="AH312" s="110">
        <v>0</v>
      </c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outlineLevel="3" x14ac:dyDescent="0.2">
      <c r="A313" s="117"/>
      <c r="B313" s="118"/>
      <c r="C313" s="152" t="s">
        <v>560</v>
      </c>
      <c r="D313" s="149"/>
      <c r="E313" s="150">
        <v>297</v>
      </c>
      <c r="F313" s="120"/>
      <c r="G313" s="120"/>
      <c r="H313" s="120"/>
      <c r="I313" s="120"/>
      <c r="J313" s="120"/>
      <c r="K313" s="120"/>
      <c r="L313" s="120"/>
      <c r="M313" s="120"/>
      <c r="N313" s="119"/>
      <c r="O313" s="119"/>
      <c r="P313" s="119"/>
      <c r="Q313" s="119"/>
      <c r="R313" s="120"/>
      <c r="S313" s="120"/>
      <c r="T313" s="120"/>
      <c r="U313" s="120"/>
      <c r="V313" s="120"/>
      <c r="W313" s="120"/>
      <c r="X313" s="120"/>
      <c r="Y313" s="120"/>
      <c r="Z313" s="110"/>
      <c r="AA313" s="110"/>
      <c r="AB313" s="110"/>
      <c r="AC313" s="110"/>
      <c r="AD313" s="110"/>
      <c r="AE313" s="110"/>
      <c r="AF313" s="110"/>
      <c r="AG313" s="110" t="s">
        <v>113</v>
      </c>
      <c r="AH313" s="110">
        <v>0</v>
      </c>
      <c r="AI313" s="110"/>
      <c r="AJ313" s="110"/>
      <c r="AK313" s="110"/>
      <c r="AL313" s="110"/>
      <c r="AM313" s="110"/>
      <c r="AN313" s="110"/>
      <c r="AO313" s="110"/>
      <c r="AP313" s="110"/>
      <c r="AQ313" s="110"/>
      <c r="AR313" s="110"/>
      <c r="AS313" s="110"/>
      <c r="AT313" s="110"/>
      <c r="AU313" s="110"/>
      <c r="AV313" s="110"/>
      <c r="AW313" s="110"/>
      <c r="AX313" s="110"/>
      <c r="AY313" s="110"/>
      <c r="AZ313" s="110"/>
      <c r="BA313" s="110"/>
      <c r="BB313" s="110"/>
      <c r="BC313" s="110"/>
      <c r="BD313" s="110"/>
      <c r="BE313" s="110"/>
      <c r="BF313" s="110"/>
      <c r="BG313" s="110"/>
      <c r="BH313" s="110"/>
    </row>
    <row r="314" spans="1:60" outlineLevel="3" x14ac:dyDescent="0.2">
      <c r="A314" s="117"/>
      <c r="B314" s="118"/>
      <c r="C314" s="152" t="s">
        <v>561</v>
      </c>
      <c r="D314" s="149"/>
      <c r="E314" s="150">
        <v>297</v>
      </c>
      <c r="F314" s="120"/>
      <c r="G314" s="120"/>
      <c r="H314" s="120"/>
      <c r="I314" s="120"/>
      <c r="J314" s="120"/>
      <c r="K314" s="120"/>
      <c r="L314" s="120"/>
      <c r="M314" s="120"/>
      <c r="N314" s="119"/>
      <c r="O314" s="119"/>
      <c r="P314" s="119"/>
      <c r="Q314" s="119"/>
      <c r="R314" s="120"/>
      <c r="S314" s="120"/>
      <c r="T314" s="120"/>
      <c r="U314" s="120"/>
      <c r="V314" s="120"/>
      <c r="W314" s="120"/>
      <c r="X314" s="120"/>
      <c r="Y314" s="120"/>
      <c r="Z314" s="110"/>
      <c r="AA314" s="110"/>
      <c r="AB314" s="110"/>
      <c r="AC314" s="110"/>
      <c r="AD314" s="110"/>
      <c r="AE314" s="110"/>
      <c r="AF314" s="110"/>
      <c r="AG314" s="110" t="s">
        <v>113</v>
      </c>
      <c r="AH314" s="110">
        <v>0</v>
      </c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3" x14ac:dyDescent="0.2">
      <c r="A315" s="117"/>
      <c r="B315" s="118"/>
      <c r="C315" s="152" t="s">
        <v>562</v>
      </c>
      <c r="D315" s="149"/>
      <c r="E315" s="150">
        <v>366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">
      <c r="A316" s="117"/>
      <c r="B316" s="118"/>
      <c r="C316" s="152" t="s">
        <v>563</v>
      </c>
      <c r="D316" s="149"/>
      <c r="E316" s="150">
        <v>366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">
      <c r="A317" s="117"/>
      <c r="B317" s="118"/>
      <c r="C317" s="152" t="s">
        <v>564</v>
      </c>
      <c r="D317" s="149"/>
      <c r="E317" s="150">
        <v>224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">
      <c r="A318" s="117"/>
      <c r="B318" s="118"/>
      <c r="C318" s="152" t="s">
        <v>565</v>
      </c>
      <c r="D318" s="149"/>
      <c r="E318" s="150">
        <v>224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">
      <c r="A319" s="117"/>
      <c r="B319" s="118"/>
      <c r="C319" s="152" t="s">
        <v>566</v>
      </c>
      <c r="D319" s="149"/>
      <c r="E319" s="150">
        <v>70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">
      <c r="A320" s="117"/>
      <c r="B320" s="118"/>
      <c r="C320" s="152" t="s">
        <v>567</v>
      </c>
      <c r="D320" s="149"/>
      <c r="E320" s="150">
        <v>70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">
      <c r="A321" s="117"/>
      <c r="B321" s="118"/>
      <c r="C321" s="152" t="s">
        <v>568</v>
      </c>
      <c r="D321" s="149"/>
      <c r="E321" s="150">
        <v>70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">
      <c r="A322" s="117"/>
      <c r="B322" s="118"/>
      <c r="C322" s="152" t="s">
        <v>569</v>
      </c>
      <c r="D322" s="149"/>
      <c r="E322" s="150">
        <v>70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">
      <c r="A323" s="117"/>
      <c r="B323" s="118"/>
      <c r="C323" s="152" t="s">
        <v>570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">
      <c r="A324" s="117"/>
      <c r="B324" s="118"/>
      <c r="C324" s="152" t="s">
        <v>571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">
      <c r="A325" s="117"/>
      <c r="B325" s="118"/>
      <c r="C325" s="152" t="s">
        <v>572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">
      <c r="A326" s="117"/>
      <c r="B326" s="118"/>
      <c r="C326" s="152" t="s">
        <v>573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">
      <c r="A327" s="117"/>
      <c r="B327" s="118"/>
      <c r="C327" s="152" t="s">
        <v>574</v>
      </c>
      <c r="D327" s="149"/>
      <c r="E327" s="150">
        <v>48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">
      <c r="A328" s="117"/>
      <c r="B328" s="118"/>
      <c r="C328" s="152" t="s">
        <v>575</v>
      </c>
      <c r="D328" s="149"/>
      <c r="E328" s="150">
        <v>48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">
      <c r="A329" s="117"/>
      <c r="B329" s="118"/>
      <c r="C329" s="152" t="s">
        <v>576</v>
      </c>
      <c r="D329" s="149"/>
      <c r="E329" s="150">
        <v>48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">
      <c r="A330" s="117"/>
      <c r="B330" s="118"/>
      <c r="C330" s="152" t="s">
        <v>577</v>
      </c>
      <c r="D330" s="149"/>
      <c r="E330" s="150">
        <v>48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">
      <c r="A331" s="117"/>
      <c r="B331" s="118"/>
      <c r="C331" s="152" t="s">
        <v>578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">
      <c r="A332" s="117"/>
      <c r="B332" s="118"/>
      <c r="C332" s="152" t="s">
        <v>579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">
      <c r="A333" s="117"/>
      <c r="B333" s="118"/>
      <c r="C333" s="152" t="s">
        <v>580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">
      <c r="A334" s="117"/>
      <c r="B334" s="118"/>
      <c r="C334" s="152" t="s">
        <v>581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1" x14ac:dyDescent="0.2">
      <c r="A335" s="136">
        <v>150</v>
      </c>
      <c r="B335" s="137" t="s">
        <v>582</v>
      </c>
      <c r="C335" s="144" t="s">
        <v>583</v>
      </c>
      <c r="D335" s="138" t="s">
        <v>161</v>
      </c>
      <c r="E335" s="139">
        <v>9.7539999999999996</v>
      </c>
      <c r="F335" s="140">
        <v>0</v>
      </c>
      <c r="G335" s="141">
        <f t="shared" ref="G335:G342" si="21">ROUND(E335*F335,2)</f>
        <v>0</v>
      </c>
      <c r="H335" s="140">
        <v>0</v>
      </c>
      <c r="I335" s="141">
        <f t="shared" ref="I335:I342" si="22">ROUND(E335*H335,2)</f>
        <v>0</v>
      </c>
      <c r="J335" s="140">
        <v>1500</v>
      </c>
      <c r="K335" s="141">
        <f t="shared" ref="K335:K342" si="23">ROUND(E335*J335,2)</f>
        <v>14631</v>
      </c>
      <c r="L335" s="141">
        <v>21</v>
      </c>
      <c r="M335" s="141">
        <f t="shared" ref="M335:M342" si="24">G335*(1+L335/100)</f>
        <v>0</v>
      </c>
      <c r="N335" s="139">
        <v>0</v>
      </c>
      <c r="O335" s="139">
        <f t="shared" ref="O335:O342" si="25">ROUND(E335*N335,2)</f>
        <v>0</v>
      </c>
      <c r="P335" s="139">
        <v>0</v>
      </c>
      <c r="Q335" s="139">
        <f t="shared" ref="Q335:Q342" si="26">ROUND(E335*P335,2)</f>
        <v>0</v>
      </c>
      <c r="R335" s="141"/>
      <c r="S335" s="141" t="s">
        <v>97</v>
      </c>
      <c r="T335" s="142" t="s">
        <v>98</v>
      </c>
      <c r="U335" s="120">
        <v>0</v>
      </c>
      <c r="V335" s="120">
        <f t="shared" ref="V335:V342" si="27">ROUND(E335*U335,2)</f>
        <v>0</v>
      </c>
      <c r="W335" s="120"/>
      <c r="X335" s="120" t="s">
        <v>99</v>
      </c>
      <c r="Y335" s="120" t="s">
        <v>100</v>
      </c>
      <c r="Z335" s="110"/>
      <c r="AA335" s="110"/>
      <c r="AB335" s="110"/>
      <c r="AC335" s="110"/>
      <c r="AD335" s="110"/>
      <c r="AE335" s="110"/>
      <c r="AF335" s="110"/>
      <c r="AG335" s="110" t="s">
        <v>102</v>
      </c>
      <c r="AH335" s="110"/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1" x14ac:dyDescent="0.2">
      <c r="A336" s="136">
        <v>151</v>
      </c>
      <c r="B336" s="137" t="s">
        <v>584</v>
      </c>
      <c r="C336" s="144" t="s">
        <v>585</v>
      </c>
      <c r="D336" s="138" t="s">
        <v>161</v>
      </c>
      <c r="E336" s="139">
        <v>2.2370000000000001</v>
      </c>
      <c r="F336" s="140">
        <v>0</v>
      </c>
      <c r="G336" s="141">
        <f t="shared" si="21"/>
        <v>0</v>
      </c>
      <c r="H336" s="140">
        <v>0</v>
      </c>
      <c r="I336" s="141">
        <f t="shared" si="22"/>
        <v>0</v>
      </c>
      <c r="J336" s="140">
        <v>6000</v>
      </c>
      <c r="K336" s="141">
        <f t="shared" si="23"/>
        <v>13422</v>
      </c>
      <c r="L336" s="141">
        <v>21</v>
      </c>
      <c r="M336" s="141">
        <f t="shared" si="24"/>
        <v>0</v>
      </c>
      <c r="N336" s="139">
        <v>0</v>
      </c>
      <c r="O336" s="139">
        <f t="shared" si="25"/>
        <v>0</v>
      </c>
      <c r="P336" s="139">
        <v>0</v>
      </c>
      <c r="Q336" s="139">
        <f t="shared" si="26"/>
        <v>0</v>
      </c>
      <c r="R336" s="141"/>
      <c r="S336" s="141" t="s">
        <v>97</v>
      </c>
      <c r="T336" s="142" t="s">
        <v>98</v>
      </c>
      <c r="U336" s="120">
        <v>0</v>
      </c>
      <c r="V336" s="120">
        <f t="shared" si="27"/>
        <v>0</v>
      </c>
      <c r="W336" s="120"/>
      <c r="X336" s="120" t="s">
        <v>99</v>
      </c>
      <c r="Y336" s="120" t="s">
        <v>100</v>
      </c>
      <c r="Z336" s="110"/>
      <c r="AA336" s="110"/>
      <c r="AB336" s="110"/>
      <c r="AC336" s="110"/>
      <c r="AD336" s="110"/>
      <c r="AE336" s="110"/>
      <c r="AF336" s="110"/>
      <c r="AG336" s="110" t="s">
        <v>102</v>
      </c>
      <c r="AH336" s="110"/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1" x14ac:dyDescent="0.2">
      <c r="A337" s="136">
        <v>152</v>
      </c>
      <c r="B337" s="137" t="s">
        <v>586</v>
      </c>
      <c r="C337" s="144" t="s">
        <v>587</v>
      </c>
      <c r="D337" s="138" t="s">
        <v>161</v>
      </c>
      <c r="E337" s="139">
        <v>3.3620000000000001</v>
      </c>
      <c r="F337" s="140">
        <v>0</v>
      </c>
      <c r="G337" s="141">
        <f t="shared" si="21"/>
        <v>0</v>
      </c>
      <c r="H337" s="140">
        <v>0</v>
      </c>
      <c r="I337" s="141">
        <f t="shared" si="22"/>
        <v>0</v>
      </c>
      <c r="J337" s="140">
        <v>6000</v>
      </c>
      <c r="K337" s="141">
        <f t="shared" si="23"/>
        <v>20172</v>
      </c>
      <c r="L337" s="141">
        <v>21</v>
      </c>
      <c r="M337" s="141">
        <f t="shared" si="24"/>
        <v>0</v>
      </c>
      <c r="N337" s="139">
        <v>0</v>
      </c>
      <c r="O337" s="139">
        <f t="shared" si="25"/>
        <v>0</v>
      </c>
      <c r="P337" s="139">
        <v>0</v>
      </c>
      <c r="Q337" s="139">
        <f t="shared" si="26"/>
        <v>0</v>
      </c>
      <c r="R337" s="141"/>
      <c r="S337" s="141" t="s">
        <v>97</v>
      </c>
      <c r="T337" s="142" t="s">
        <v>98</v>
      </c>
      <c r="U337" s="120">
        <v>0</v>
      </c>
      <c r="V337" s="120">
        <f t="shared" si="27"/>
        <v>0</v>
      </c>
      <c r="W337" s="120"/>
      <c r="X337" s="120" t="s">
        <v>99</v>
      </c>
      <c r="Y337" s="120" t="s">
        <v>100</v>
      </c>
      <c r="Z337" s="110"/>
      <c r="AA337" s="110"/>
      <c r="AB337" s="110"/>
      <c r="AC337" s="110"/>
      <c r="AD337" s="110"/>
      <c r="AE337" s="110"/>
      <c r="AF337" s="110"/>
      <c r="AG337" s="110" t="s">
        <v>102</v>
      </c>
      <c r="AH337" s="110"/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1" x14ac:dyDescent="0.2">
      <c r="A338" s="136">
        <v>153</v>
      </c>
      <c r="B338" s="137" t="s">
        <v>588</v>
      </c>
      <c r="C338" s="144" t="s">
        <v>589</v>
      </c>
      <c r="D338" s="138" t="s">
        <v>161</v>
      </c>
      <c r="E338" s="139">
        <v>9.9740000000000002</v>
      </c>
      <c r="F338" s="140">
        <v>0</v>
      </c>
      <c r="G338" s="141">
        <f t="shared" si="21"/>
        <v>0</v>
      </c>
      <c r="H338" s="140">
        <v>0</v>
      </c>
      <c r="I338" s="141">
        <f t="shared" si="22"/>
        <v>0</v>
      </c>
      <c r="J338" s="140">
        <v>1500</v>
      </c>
      <c r="K338" s="141">
        <f t="shared" si="23"/>
        <v>14961</v>
      </c>
      <c r="L338" s="141">
        <v>21</v>
      </c>
      <c r="M338" s="141">
        <f t="shared" si="24"/>
        <v>0</v>
      </c>
      <c r="N338" s="139">
        <v>0</v>
      </c>
      <c r="O338" s="139">
        <f t="shared" si="25"/>
        <v>0</v>
      </c>
      <c r="P338" s="139">
        <v>0</v>
      </c>
      <c r="Q338" s="139">
        <f t="shared" si="26"/>
        <v>0</v>
      </c>
      <c r="R338" s="141"/>
      <c r="S338" s="141" t="s">
        <v>97</v>
      </c>
      <c r="T338" s="142" t="s">
        <v>98</v>
      </c>
      <c r="U338" s="120">
        <v>0</v>
      </c>
      <c r="V338" s="120">
        <f t="shared" si="27"/>
        <v>0</v>
      </c>
      <c r="W338" s="120"/>
      <c r="X338" s="120" t="s">
        <v>99</v>
      </c>
      <c r="Y338" s="120" t="s">
        <v>100</v>
      </c>
      <c r="Z338" s="110"/>
      <c r="AA338" s="110"/>
      <c r="AB338" s="110"/>
      <c r="AC338" s="110"/>
      <c r="AD338" s="110"/>
      <c r="AE338" s="110"/>
      <c r="AF338" s="110"/>
      <c r="AG338" s="110" t="s">
        <v>102</v>
      </c>
      <c r="AH338" s="110"/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">
      <c r="A339" s="136">
        <v>154</v>
      </c>
      <c r="B339" s="137" t="s">
        <v>590</v>
      </c>
      <c r="C339" s="144" t="s">
        <v>585</v>
      </c>
      <c r="D339" s="138" t="s">
        <v>161</v>
      </c>
      <c r="E339" s="139">
        <v>2.2480000000000002</v>
      </c>
      <c r="F339" s="140">
        <v>0</v>
      </c>
      <c r="G339" s="141">
        <f t="shared" si="21"/>
        <v>0</v>
      </c>
      <c r="H339" s="140">
        <v>0</v>
      </c>
      <c r="I339" s="141">
        <f t="shared" si="22"/>
        <v>0</v>
      </c>
      <c r="J339" s="140">
        <v>6000</v>
      </c>
      <c r="K339" s="141">
        <f t="shared" si="23"/>
        <v>13488</v>
      </c>
      <c r="L339" s="141">
        <v>21</v>
      </c>
      <c r="M339" s="141">
        <f t="shared" si="24"/>
        <v>0</v>
      </c>
      <c r="N339" s="139">
        <v>0</v>
      </c>
      <c r="O339" s="139">
        <f t="shared" si="25"/>
        <v>0</v>
      </c>
      <c r="P339" s="139">
        <v>0</v>
      </c>
      <c r="Q339" s="139">
        <f t="shared" si="26"/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si="27"/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">
      <c r="A340" s="136">
        <v>155</v>
      </c>
      <c r="B340" s="137" t="s">
        <v>591</v>
      </c>
      <c r="C340" s="144" t="s">
        <v>592</v>
      </c>
      <c r="D340" s="138" t="s">
        <v>161</v>
      </c>
      <c r="E340" s="139">
        <v>3.3620000000000001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20172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">
      <c r="A341" s="136">
        <v>156</v>
      </c>
      <c r="B341" s="137" t="s">
        <v>593</v>
      </c>
      <c r="C341" s="144" t="s">
        <v>594</v>
      </c>
      <c r="D341" s="138" t="s">
        <v>557</v>
      </c>
      <c r="E341" s="139">
        <v>22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89</v>
      </c>
      <c r="K341" s="141">
        <f t="shared" si="23"/>
        <v>1958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ht="22.5" outlineLevel="1" x14ac:dyDescent="0.2">
      <c r="A342" s="136">
        <v>157</v>
      </c>
      <c r="B342" s="137" t="s">
        <v>595</v>
      </c>
      <c r="C342" s="144" t="s">
        <v>596</v>
      </c>
      <c r="D342" s="138" t="s">
        <v>365</v>
      </c>
      <c r="E342" s="139">
        <v>1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40000</v>
      </c>
      <c r="K342" s="141">
        <f t="shared" si="23"/>
        <v>40000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x14ac:dyDescent="0.2">
      <c r="A343" s="122" t="s">
        <v>95</v>
      </c>
      <c r="B343" s="123" t="s">
        <v>55</v>
      </c>
      <c r="C343" s="143" t="s">
        <v>56</v>
      </c>
      <c r="D343" s="124"/>
      <c r="E343" s="125"/>
      <c r="F343" s="126"/>
      <c r="G343" s="126">
        <f>SUMIF(AG344:AG357,"&lt;&gt;NOR",G344:G357)</f>
        <v>0</v>
      </c>
      <c r="H343" s="126"/>
      <c r="I343" s="126">
        <f>SUM(I344:I357)</f>
        <v>0</v>
      </c>
      <c r="J343" s="126"/>
      <c r="K343" s="126">
        <f>SUM(K344:K357)</f>
        <v>700000</v>
      </c>
      <c r="L343" s="126"/>
      <c r="M343" s="126">
        <f>SUM(M344:M357)</f>
        <v>0</v>
      </c>
      <c r="N343" s="125"/>
      <c r="O343" s="125">
        <f>SUM(O344:O357)</f>
        <v>0</v>
      </c>
      <c r="P343" s="125"/>
      <c r="Q343" s="125">
        <f>SUM(Q344:Q357)</f>
        <v>0</v>
      </c>
      <c r="R343" s="126"/>
      <c r="S343" s="126"/>
      <c r="T343" s="127"/>
      <c r="U343" s="121"/>
      <c r="V343" s="121">
        <f>SUM(V344:V357)</f>
        <v>0</v>
      </c>
      <c r="W343" s="121"/>
      <c r="X343" s="121"/>
      <c r="Y343" s="121"/>
      <c r="AG343" t="s">
        <v>96</v>
      </c>
    </row>
    <row r="344" spans="1:60" outlineLevel="1" x14ac:dyDescent="0.2">
      <c r="A344" s="136">
        <v>158</v>
      </c>
      <c r="B344" s="137" t="s">
        <v>597</v>
      </c>
      <c r="C344" s="144" t="s">
        <v>598</v>
      </c>
      <c r="D344" s="138" t="s">
        <v>365</v>
      </c>
      <c r="E344" s="139">
        <v>1</v>
      </c>
      <c r="F344" s="140">
        <v>0</v>
      </c>
      <c r="G344" s="141">
        <f t="shared" ref="G344:G357" si="28">ROUND(E344*F344,2)</f>
        <v>0</v>
      </c>
      <c r="H344" s="140">
        <v>0</v>
      </c>
      <c r="I344" s="141">
        <f t="shared" ref="I344:I357" si="29">ROUND(E344*H344,2)</f>
        <v>0</v>
      </c>
      <c r="J344" s="140">
        <v>10000</v>
      </c>
      <c r="K344" s="141">
        <f t="shared" ref="K344:K357" si="30">ROUND(E344*J344,2)</f>
        <v>10000</v>
      </c>
      <c r="L344" s="141">
        <v>21</v>
      </c>
      <c r="M344" s="141">
        <f t="shared" ref="M344:M357" si="31">G344*(1+L344/100)</f>
        <v>0</v>
      </c>
      <c r="N344" s="139">
        <v>0</v>
      </c>
      <c r="O344" s="139">
        <f t="shared" ref="O344:O357" si="32">ROUND(E344*N344,2)</f>
        <v>0</v>
      </c>
      <c r="P344" s="139">
        <v>0</v>
      </c>
      <c r="Q344" s="139">
        <f t="shared" ref="Q344:Q357" si="33">ROUND(E344*P344,2)</f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ref="V344:V357" si="34">ROUND(E344*U344,2)</f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">
      <c r="A345" s="136">
        <v>159</v>
      </c>
      <c r="B345" s="137" t="s">
        <v>599</v>
      </c>
      <c r="C345" s="144" t="s">
        <v>600</v>
      </c>
      <c r="D345" s="138" t="s">
        <v>365</v>
      </c>
      <c r="E345" s="139">
        <v>1</v>
      </c>
      <c r="F345" s="140">
        <v>0</v>
      </c>
      <c r="G345" s="141">
        <f t="shared" si="28"/>
        <v>0</v>
      </c>
      <c r="H345" s="140">
        <v>0</v>
      </c>
      <c r="I345" s="141">
        <f t="shared" si="29"/>
        <v>0</v>
      </c>
      <c r="J345" s="140">
        <v>60000</v>
      </c>
      <c r="K345" s="141">
        <f t="shared" si="30"/>
        <v>60000</v>
      </c>
      <c r="L345" s="141">
        <v>21</v>
      </c>
      <c r="M345" s="141">
        <f t="shared" si="31"/>
        <v>0</v>
      </c>
      <c r="N345" s="139">
        <v>0</v>
      </c>
      <c r="O345" s="139">
        <f t="shared" si="32"/>
        <v>0</v>
      </c>
      <c r="P345" s="139">
        <v>0</v>
      </c>
      <c r="Q345" s="139">
        <f t="shared" si="33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34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outlineLevel="1" x14ac:dyDescent="0.2">
      <c r="A346" s="136">
        <v>160</v>
      </c>
      <c r="B346" s="137" t="s">
        <v>601</v>
      </c>
      <c r="C346" s="144" t="s">
        <v>602</v>
      </c>
      <c r="D346" s="138" t="s">
        <v>365</v>
      </c>
      <c r="E346" s="139">
        <v>1</v>
      </c>
      <c r="F346" s="140">
        <v>0</v>
      </c>
      <c r="G346" s="141">
        <f t="shared" si="28"/>
        <v>0</v>
      </c>
      <c r="H346" s="140">
        <v>0</v>
      </c>
      <c r="I346" s="141">
        <f t="shared" si="29"/>
        <v>0</v>
      </c>
      <c r="J346" s="140">
        <v>60000</v>
      </c>
      <c r="K346" s="141">
        <f t="shared" si="30"/>
        <v>60000</v>
      </c>
      <c r="L346" s="141">
        <v>21</v>
      </c>
      <c r="M346" s="141">
        <f t="shared" si="31"/>
        <v>0</v>
      </c>
      <c r="N346" s="139">
        <v>0</v>
      </c>
      <c r="O346" s="139">
        <f t="shared" si="32"/>
        <v>0</v>
      </c>
      <c r="P346" s="139">
        <v>0</v>
      </c>
      <c r="Q346" s="139">
        <f t="shared" si="33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34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outlineLevel="1" x14ac:dyDescent="0.2">
      <c r="A347" s="136">
        <v>161</v>
      </c>
      <c r="B347" s="137" t="s">
        <v>603</v>
      </c>
      <c r="C347" s="144" t="s">
        <v>604</v>
      </c>
      <c r="D347" s="138" t="s">
        <v>365</v>
      </c>
      <c r="E347" s="139">
        <v>1</v>
      </c>
      <c r="F347" s="140">
        <v>0</v>
      </c>
      <c r="G347" s="141">
        <f t="shared" si="28"/>
        <v>0</v>
      </c>
      <c r="H347" s="140">
        <v>0</v>
      </c>
      <c r="I347" s="141">
        <f t="shared" si="29"/>
        <v>0</v>
      </c>
      <c r="J347" s="140">
        <v>60000</v>
      </c>
      <c r="K347" s="141">
        <f t="shared" si="30"/>
        <v>60000</v>
      </c>
      <c r="L347" s="141">
        <v>21</v>
      </c>
      <c r="M347" s="141">
        <f t="shared" si="31"/>
        <v>0</v>
      </c>
      <c r="N347" s="139">
        <v>0</v>
      </c>
      <c r="O347" s="139">
        <f t="shared" si="32"/>
        <v>0</v>
      </c>
      <c r="P347" s="139">
        <v>0</v>
      </c>
      <c r="Q347" s="139">
        <f t="shared" si="33"/>
        <v>0</v>
      </c>
      <c r="R347" s="141"/>
      <c r="S347" s="141" t="s">
        <v>97</v>
      </c>
      <c r="T347" s="142" t="s">
        <v>98</v>
      </c>
      <c r="U347" s="120">
        <v>0</v>
      </c>
      <c r="V347" s="120">
        <f t="shared" si="34"/>
        <v>0</v>
      </c>
      <c r="W347" s="120"/>
      <c r="X347" s="120" t="s">
        <v>99</v>
      </c>
      <c r="Y347" s="120" t="s">
        <v>100</v>
      </c>
      <c r="Z347" s="110"/>
      <c r="AA347" s="110"/>
      <c r="AB347" s="110"/>
      <c r="AC347" s="110"/>
      <c r="AD347" s="110"/>
      <c r="AE347" s="110"/>
      <c r="AF347" s="110"/>
      <c r="AG347" s="110" t="s">
        <v>102</v>
      </c>
      <c r="AH347" s="110"/>
      <c r="AI347" s="110"/>
      <c r="AJ347" s="110"/>
      <c r="AK347" s="110"/>
      <c r="AL347" s="110"/>
      <c r="AM347" s="110"/>
      <c r="AN347" s="110"/>
      <c r="AO347" s="110"/>
      <c r="AP347" s="110"/>
      <c r="AQ347" s="110"/>
      <c r="AR347" s="110"/>
      <c r="AS347" s="110"/>
      <c r="AT347" s="110"/>
      <c r="AU347" s="110"/>
      <c r="AV347" s="110"/>
      <c r="AW347" s="110"/>
      <c r="AX347" s="110"/>
      <c r="AY347" s="110"/>
      <c r="AZ347" s="110"/>
      <c r="BA347" s="110"/>
      <c r="BB347" s="110"/>
      <c r="BC347" s="110"/>
      <c r="BD347" s="110"/>
      <c r="BE347" s="110"/>
      <c r="BF347" s="110"/>
      <c r="BG347" s="110"/>
      <c r="BH347" s="110"/>
    </row>
    <row r="348" spans="1:60" outlineLevel="1" x14ac:dyDescent="0.2">
      <c r="A348" s="136">
        <v>162</v>
      </c>
      <c r="B348" s="137" t="s">
        <v>605</v>
      </c>
      <c r="C348" s="144" t="s">
        <v>606</v>
      </c>
      <c r="D348" s="138" t="s">
        <v>365</v>
      </c>
      <c r="E348" s="139">
        <v>1</v>
      </c>
      <c r="F348" s="140">
        <v>0</v>
      </c>
      <c r="G348" s="141">
        <f t="shared" si="28"/>
        <v>0</v>
      </c>
      <c r="H348" s="140">
        <v>0</v>
      </c>
      <c r="I348" s="141">
        <f t="shared" si="29"/>
        <v>0</v>
      </c>
      <c r="J348" s="140">
        <v>60000</v>
      </c>
      <c r="K348" s="141">
        <f t="shared" si="30"/>
        <v>60000</v>
      </c>
      <c r="L348" s="141">
        <v>21</v>
      </c>
      <c r="M348" s="141">
        <f t="shared" si="31"/>
        <v>0</v>
      </c>
      <c r="N348" s="139">
        <v>0</v>
      </c>
      <c r="O348" s="139">
        <f t="shared" si="32"/>
        <v>0</v>
      </c>
      <c r="P348" s="139">
        <v>0</v>
      </c>
      <c r="Q348" s="139">
        <f t="shared" si="33"/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si="34"/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">
      <c r="A349" s="136">
        <v>163</v>
      </c>
      <c r="B349" s="137" t="s">
        <v>607</v>
      </c>
      <c r="C349" s="144" t="s">
        <v>608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">
      <c r="A350" s="136">
        <v>164</v>
      </c>
      <c r="B350" s="137" t="s">
        <v>609</v>
      </c>
      <c r="C350" s="144" t="s">
        <v>610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10000</v>
      </c>
      <c r="K350" s="141">
        <f t="shared" si="30"/>
        <v>10000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">
      <c r="A351" s="136">
        <v>165</v>
      </c>
      <c r="B351" s="137" t="s">
        <v>611</v>
      </c>
      <c r="C351" s="144" t="s">
        <v>612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">
      <c r="A352" s="136">
        <v>166</v>
      </c>
      <c r="B352" s="137" t="s">
        <v>613</v>
      </c>
      <c r="C352" s="144" t="s">
        <v>614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">
      <c r="A353" s="136">
        <v>167</v>
      </c>
      <c r="B353" s="137" t="s">
        <v>615</v>
      </c>
      <c r="C353" s="144" t="s">
        <v>616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">
      <c r="A354" s="136">
        <v>168</v>
      </c>
      <c r="B354" s="137" t="s">
        <v>617</v>
      </c>
      <c r="C354" s="144" t="s">
        <v>618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60000</v>
      </c>
      <c r="K354" s="141">
        <f t="shared" si="30"/>
        <v>60000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">
      <c r="A355" s="136">
        <v>169</v>
      </c>
      <c r="B355" s="137" t="s">
        <v>619</v>
      </c>
      <c r="C355" s="144" t="s">
        <v>620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">
      <c r="A356" s="136">
        <v>170</v>
      </c>
      <c r="B356" s="137" t="s">
        <v>621</v>
      </c>
      <c r="C356" s="144" t="s">
        <v>622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40000</v>
      </c>
      <c r="K356" s="141">
        <f t="shared" si="30"/>
        <v>40000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">
      <c r="A357" s="136">
        <v>171</v>
      </c>
      <c r="B357" s="137" t="s">
        <v>623</v>
      </c>
      <c r="C357" s="144" t="s">
        <v>624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40000</v>
      </c>
      <c r="K357" s="141">
        <f t="shared" si="30"/>
        <v>40000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x14ac:dyDescent="0.2">
      <c r="A358" s="122" t="s">
        <v>95</v>
      </c>
      <c r="B358" s="123" t="s">
        <v>57</v>
      </c>
      <c r="C358" s="143" t="s">
        <v>58</v>
      </c>
      <c r="D358" s="124"/>
      <c r="E358" s="125"/>
      <c r="F358" s="126"/>
      <c r="G358" s="126">
        <f>SUMIF(AG359:AG379,"&lt;&gt;NOR",G359:G379)</f>
        <v>0</v>
      </c>
      <c r="H358" s="126"/>
      <c r="I358" s="126">
        <f>SUM(I359:I379)</f>
        <v>18794</v>
      </c>
      <c r="J358" s="126"/>
      <c r="K358" s="126">
        <f>SUM(K359:K379)</f>
        <v>142853.22999999998</v>
      </c>
      <c r="L358" s="126"/>
      <c r="M358" s="126">
        <f>SUM(M359:M379)</f>
        <v>0</v>
      </c>
      <c r="N358" s="125"/>
      <c r="O358" s="125">
        <f>SUM(O359:O379)</f>
        <v>1.51</v>
      </c>
      <c r="P358" s="125"/>
      <c r="Q358" s="125">
        <f>SUM(Q359:Q379)</f>
        <v>0</v>
      </c>
      <c r="R358" s="126"/>
      <c r="S358" s="126"/>
      <c r="T358" s="127"/>
      <c r="U358" s="121"/>
      <c r="V358" s="121">
        <f>SUM(V359:V379)</f>
        <v>125</v>
      </c>
      <c r="W358" s="121"/>
      <c r="X358" s="121"/>
      <c r="Y358" s="121"/>
      <c r="AG358" t="s">
        <v>96</v>
      </c>
    </row>
    <row r="359" spans="1:60" ht="33.75" outlineLevel="1" x14ac:dyDescent="0.2">
      <c r="A359" s="129">
        <v>172</v>
      </c>
      <c r="B359" s="130" t="s">
        <v>625</v>
      </c>
      <c r="C359" s="145" t="s">
        <v>626</v>
      </c>
      <c r="D359" s="131" t="s">
        <v>124</v>
      </c>
      <c r="E359" s="132">
        <v>78.27</v>
      </c>
      <c r="F359" s="133">
        <v>0</v>
      </c>
      <c r="G359" s="134">
        <f>ROUND(E359*F359,2)</f>
        <v>0</v>
      </c>
      <c r="H359" s="133">
        <v>25.73</v>
      </c>
      <c r="I359" s="134">
        <f>ROUND(E359*H359,2)</f>
        <v>2013.89</v>
      </c>
      <c r="J359" s="133">
        <v>28.17</v>
      </c>
      <c r="K359" s="134">
        <f>ROUND(E359*J359,2)</f>
        <v>2204.87</v>
      </c>
      <c r="L359" s="134">
        <v>21</v>
      </c>
      <c r="M359" s="134">
        <f>G359*(1+L359/100)</f>
        <v>0</v>
      </c>
      <c r="N359" s="132">
        <v>2.1000000000000001E-4</v>
      </c>
      <c r="O359" s="132">
        <f>ROUND(E359*N359,2)</f>
        <v>0.02</v>
      </c>
      <c r="P359" s="132">
        <v>0</v>
      </c>
      <c r="Q359" s="132">
        <f>ROUND(E359*P359,2)</f>
        <v>0</v>
      </c>
      <c r="R359" s="134" t="s">
        <v>352</v>
      </c>
      <c r="S359" s="134" t="s">
        <v>109</v>
      </c>
      <c r="T359" s="135" t="s">
        <v>109</v>
      </c>
      <c r="U359" s="120">
        <v>0.05</v>
      </c>
      <c r="V359" s="120">
        <f>ROUND(E359*U359,2)</f>
        <v>3.91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356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2" x14ac:dyDescent="0.2">
      <c r="A360" s="117"/>
      <c r="B360" s="118"/>
      <c r="C360" s="152" t="s">
        <v>627</v>
      </c>
      <c r="D360" s="149"/>
      <c r="E360" s="150">
        <v>78.27</v>
      </c>
      <c r="F360" s="120"/>
      <c r="G360" s="120"/>
      <c r="H360" s="120"/>
      <c r="I360" s="120"/>
      <c r="J360" s="120"/>
      <c r="K360" s="120"/>
      <c r="L360" s="120"/>
      <c r="M360" s="120"/>
      <c r="N360" s="119"/>
      <c r="O360" s="119"/>
      <c r="P360" s="119"/>
      <c r="Q360" s="119"/>
      <c r="R360" s="120"/>
      <c r="S360" s="120"/>
      <c r="T360" s="120"/>
      <c r="U360" s="120"/>
      <c r="V360" s="120"/>
      <c r="W360" s="120"/>
      <c r="X360" s="120"/>
      <c r="Y360" s="120"/>
      <c r="Z360" s="110"/>
      <c r="AA360" s="110"/>
      <c r="AB360" s="110"/>
      <c r="AC360" s="110"/>
      <c r="AD360" s="110"/>
      <c r="AE360" s="110"/>
      <c r="AF360" s="110"/>
      <c r="AG360" s="110" t="s">
        <v>113</v>
      </c>
      <c r="AH360" s="110">
        <v>0</v>
      </c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">
      <c r="A361" s="129">
        <v>173</v>
      </c>
      <c r="B361" s="130" t="s">
        <v>628</v>
      </c>
      <c r="C361" s="145" t="s">
        <v>629</v>
      </c>
      <c r="D361" s="131" t="s">
        <v>161</v>
      </c>
      <c r="E361" s="132">
        <v>35.35</v>
      </c>
      <c r="F361" s="133">
        <v>0</v>
      </c>
      <c r="G361" s="134">
        <f>ROUND(E361*F361,2)</f>
        <v>0</v>
      </c>
      <c r="H361" s="133">
        <v>0</v>
      </c>
      <c r="I361" s="134">
        <f>ROUND(E361*H361,2)</f>
        <v>0</v>
      </c>
      <c r="J361" s="133">
        <v>133</v>
      </c>
      <c r="K361" s="134">
        <f>ROUND(E361*J361,2)</f>
        <v>4701.55</v>
      </c>
      <c r="L361" s="134">
        <v>21</v>
      </c>
      <c r="M361" s="134">
        <f>G361*(1+L361/100)</f>
        <v>0</v>
      </c>
      <c r="N361" s="132">
        <v>0</v>
      </c>
      <c r="O361" s="132">
        <f>ROUND(E361*N361,2)</f>
        <v>0</v>
      </c>
      <c r="P361" s="132">
        <v>0</v>
      </c>
      <c r="Q361" s="132">
        <f>ROUND(E361*P361,2)</f>
        <v>0</v>
      </c>
      <c r="R361" s="134" t="s">
        <v>352</v>
      </c>
      <c r="S361" s="134" t="s">
        <v>109</v>
      </c>
      <c r="T361" s="135" t="s">
        <v>109</v>
      </c>
      <c r="U361" s="120">
        <v>0.23599999999999999</v>
      </c>
      <c r="V361" s="120">
        <f>ROUND(E361*U361,2)</f>
        <v>8.34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outlineLevel="2" x14ac:dyDescent="0.2">
      <c r="A362" s="117"/>
      <c r="B362" s="118"/>
      <c r="C362" s="152" t="s">
        <v>630</v>
      </c>
      <c r="D362" s="149"/>
      <c r="E362" s="150">
        <v>35.35</v>
      </c>
      <c r="F362" s="120"/>
      <c r="G362" s="120"/>
      <c r="H362" s="120"/>
      <c r="I362" s="120"/>
      <c r="J362" s="120"/>
      <c r="K362" s="120"/>
      <c r="L362" s="120"/>
      <c r="M362" s="120"/>
      <c r="N362" s="119"/>
      <c r="O362" s="119"/>
      <c r="P362" s="119"/>
      <c r="Q362" s="119"/>
      <c r="R362" s="120"/>
      <c r="S362" s="120"/>
      <c r="T362" s="120"/>
      <c r="U362" s="120"/>
      <c r="V362" s="120"/>
      <c r="W362" s="120"/>
      <c r="X362" s="120"/>
      <c r="Y362" s="120"/>
      <c r="Z362" s="110"/>
      <c r="AA362" s="110"/>
      <c r="AB362" s="110"/>
      <c r="AC362" s="110"/>
      <c r="AD362" s="110"/>
      <c r="AE362" s="110"/>
      <c r="AF362" s="110"/>
      <c r="AG362" s="110" t="s">
        <v>113</v>
      </c>
      <c r="AH362" s="110">
        <v>0</v>
      </c>
      <c r="AI362" s="110"/>
      <c r="AJ362" s="110"/>
      <c r="AK362" s="110"/>
      <c r="AL362" s="110"/>
      <c r="AM362" s="110"/>
      <c r="AN362" s="110"/>
      <c r="AO362" s="110"/>
      <c r="AP362" s="110"/>
      <c r="AQ362" s="110"/>
      <c r="AR362" s="110"/>
      <c r="AS362" s="110"/>
      <c r="AT362" s="110"/>
      <c r="AU362" s="110"/>
      <c r="AV362" s="110"/>
      <c r="AW362" s="110"/>
      <c r="AX362" s="110"/>
      <c r="AY362" s="110"/>
      <c r="AZ362" s="110"/>
      <c r="BA362" s="110"/>
      <c r="BB362" s="110"/>
      <c r="BC362" s="110"/>
      <c r="BD362" s="110"/>
      <c r="BE362" s="110"/>
      <c r="BF362" s="110"/>
      <c r="BG362" s="110"/>
      <c r="BH362" s="110"/>
    </row>
    <row r="363" spans="1:60" outlineLevel="1" x14ac:dyDescent="0.2">
      <c r="A363" s="136">
        <v>174</v>
      </c>
      <c r="B363" s="137" t="s">
        <v>631</v>
      </c>
      <c r="C363" s="144" t="s">
        <v>632</v>
      </c>
      <c r="D363" s="138" t="s">
        <v>161</v>
      </c>
      <c r="E363" s="139">
        <v>35.35</v>
      </c>
      <c r="F363" s="140">
        <v>0</v>
      </c>
      <c r="G363" s="141">
        <f>ROUND(E363*F363,2)</f>
        <v>0</v>
      </c>
      <c r="H363" s="140">
        <v>5.66</v>
      </c>
      <c r="I363" s="141">
        <f>ROUND(E363*H363,2)</f>
        <v>200.08</v>
      </c>
      <c r="J363" s="140">
        <v>99.34</v>
      </c>
      <c r="K363" s="141">
        <f>ROUND(E363*J363,2)</f>
        <v>3511.67</v>
      </c>
      <c r="L363" s="141">
        <v>21</v>
      </c>
      <c r="M363" s="141">
        <f>G363*(1+L363/100)</f>
        <v>0</v>
      </c>
      <c r="N363" s="139">
        <v>0</v>
      </c>
      <c r="O363" s="139">
        <f>ROUND(E363*N363,2)</f>
        <v>0</v>
      </c>
      <c r="P363" s="139">
        <v>0</v>
      </c>
      <c r="Q363" s="139">
        <f>ROUND(E363*P363,2)</f>
        <v>0</v>
      </c>
      <c r="R363" s="141" t="s">
        <v>352</v>
      </c>
      <c r="S363" s="141" t="s">
        <v>109</v>
      </c>
      <c r="T363" s="142" t="s">
        <v>109</v>
      </c>
      <c r="U363" s="120">
        <v>0.154</v>
      </c>
      <c r="V363" s="120">
        <f>ROUND(E363*U363,2)</f>
        <v>5.44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102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ht="22.5" outlineLevel="1" x14ac:dyDescent="0.2">
      <c r="A364" s="129">
        <v>175</v>
      </c>
      <c r="B364" s="130" t="s">
        <v>633</v>
      </c>
      <c r="C364" s="145" t="s">
        <v>634</v>
      </c>
      <c r="D364" s="131" t="s">
        <v>124</v>
      </c>
      <c r="E364" s="132">
        <v>45</v>
      </c>
      <c r="F364" s="133">
        <v>0</v>
      </c>
      <c r="G364" s="134">
        <f>ROUND(E364*F364,2)</f>
        <v>0</v>
      </c>
      <c r="H364" s="133">
        <v>211.81</v>
      </c>
      <c r="I364" s="134">
        <f>ROUND(E364*H364,2)</f>
        <v>9531.4500000000007</v>
      </c>
      <c r="J364" s="133">
        <v>759.19</v>
      </c>
      <c r="K364" s="134">
        <f>ROUND(E364*J364,2)</f>
        <v>34163.550000000003</v>
      </c>
      <c r="L364" s="134">
        <v>21</v>
      </c>
      <c r="M364" s="134">
        <f>G364*(1+L364/100)</f>
        <v>0</v>
      </c>
      <c r="N364" s="132">
        <v>6.8599999999999998E-3</v>
      </c>
      <c r="O364" s="132">
        <f>ROUND(E364*N364,2)</f>
        <v>0.31</v>
      </c>
      <c r="P364" s="132">
        <v>0</v>
      </c>
      <c r="Q364" s="132">
        <f>ROUND(E364*P364,2)</f>
        <v>0</v>
      </c>
      <c r="R364" s="134" t="s">
        <v>352</v>
      </c>
      <c r="S364" s="134" t="s">
        <v>109</v>
      </c>
      <c r="T364" s="135" t="s">
        <v>109</v>
      </c>
      <c r="U364" s="120">
        <v>1.3466</v>
      </c>
      <c r="V364" s="120">
        <f>ROUND(E364*U364,2)</f>
        <v>60.6</v>
      </c>
      <c r="W364" s="120"/>
      <c r="X364" s="120" t="s">
        <v>99</v>
      </c>
      <c r="Y364" s="120" t="s">
        <v>100</v>
      </c>
      <c r="Z364" s="110"/>
      <c r="AA364" s="110"/>
      <c r="AB364" s="110"/>
      <c r="AC364" s="110"/>
      <c r="AD364" s="110"/>
      <c r="AE364" s="110"/>
      <c r="AF364" s="110"/>
      <c r="AG364" s="110" t="s">
        <v>356</v>
      </c>
      <c r="AH364" s="110"/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2" x14ac:dyDescent="0.2">
      <c r="A365" s="117"/>
      <c r="B365" s="118"/>
      <c r="C365" s="152" t="s">
        <v>635</v>
      </c>
      <c r="D365" s="149"/>
      <c r="E365" s="150"/>
      <c r="F365" s="120"/>
      <c r="G365" s="120"/>
      <c r="H365" s="120"/>
      <c r="I365" s="120"/>
      <c r="J365" s="120"/>
      <c r="K365" s="120"/>
      <c r="L365" s="120"/>
      <c r="M365" s="120"/>
      <c r="N365" s="119"/>
      <c r="O365" s="119"/>
      <c r="P365" s="119"/>
      <c r="Q365" s="119"/>
      <c r="R365" s="120"/>
      <c r="S365" s="120"/>
      <c r="T365" s="120"/>
      <c r="U365" s="120"/>
      <c r="V365" s="120"/>
      <c r="W365" s="120"/>
      <c r="X365" s="120"/>
      <c r="Y365" s="120"/>
      <c r="Z365" s="110"/>
      <c r="AA365" s="110"/>
      <c r="AB365" s="110"/>
      <c r="AC365" s="110"/>
      <c r="AD365" s="110"/>
      <c r="AE365" s="110"/>
      <c r="AF365" s="110"/>
      <c r="AG365" s="110" t="s">
        <v>113</v>
      </c>
      <c r="AH365" s="110">
        <v>0</v>
      </c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3" x14ac:dyDescent="0.2">
      <c r="A366" s="117"/>
      <c r="B366" s="118"/>
      <c r="C366" s="152" t="s">
        <v>636</v>
      </c>
      <c r="D366" s="149"/>
      <c r="E366" s="150">
        <v>1.58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3" x14ac:dyDescent="0.2">
      <c r="A367" s="117"/>
      <c r="B367" s="118"/>
      <c r="C367" s="152" t="s">
        <v>637</v>
      </c>
      <c r="D367" s="149"/>
      <c r="E367" s="150">
        <v>17.3</v>
      </c>
      <c r="F367" s="120"/>
      <c r="G367" s="120"/>
      <c r="H367" s="120"/>
      <c r="I367" s="120"/>
      <c r="J367" s="120"/>
      <c r="K367" s="120"/>
      <c r="L367" s="120"/>
      <c r="M367" s="120"/>
      <c r="N367" s="119"/>
      <c r="O367" s="119"/>
      <c r="P367" s="119"/>
      <c r="Q367" s="119"/>
      <c r="R367" s="120"/>
      <c r="S367" s="120"/>
      <c r="T367" s="120"/>
      <c r="U367" s="120"/>
      <c r="V367" s="120"/>
      <c r="W367" s="120"/>
      <c r="X367" s="120"/>
      <c r="Y367" s="120"/>
      <c r="Z367" s="110"/>
      <c r="AA367" s="110"/>
      <c r="AB367" s="110"/>
      <c r="AC367" s="110"/>
      <c r="AD367" s="110"/>
      <c r="AE367" s="110"/>
      <c r="AF367" s="110"/>
      <c r="AG367" s="110" t="s">
        <v>113</v>
      </c>
      <c r="AH367" s="110">
        <v>0</v>
      </c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outlineLevel="3" x14ac:dyDescent="0.2">
      <c r="A368" s="117"/>
      <c r="B368" s="118"/>
      <c r="C368" s="152" t="s">
        <v>638</v>
      </c>
      <c r="D368" s="149"/>
      <c r="E368" s="150">
        <v>1.87</v>
      </c>
      <c r="F368" s="120"/>
      <c r="G368" s="120"/>
      <c r="H368" s="120"/>
      <c r="I368" s="120"/>
      <c r="J368" s="120"/>
      <c r="K368" s="120"/>
      <c r="L368" s="120"/>
      <c r="M368" s="120"/>
      <c r="N368" s="119"/>
      <c r="O368" s="119"/>
      <c r="P368" s="119"/>
      <c r="Q368" s="119"/>
      <c r="R368" s="120"/>
      <c r="S368" s="120"/>
      <c r="T368" s="120"/>
      <c r="U368" s="120"/>
      <c r="V368" s="120"/>
      <c r="W368" s="120"/>
      <c r="X368" s="120"/>
      <c r="Y368" s="120"/>
      <c r="Z368" s="110"/>
      <c r="AA368" s="110"/>
      <c r="AB368" s="110"/>
      <c r="AC368" s="110"/>
      <c r="AD368" s="110"/>
      <c r="AE368" s="110"/>
      <c r="AF368" s="110"/>
      <c r="AG368" s="110" t="s">
        <v>113</v>
      </c>
      <c r="AH368" s="110">
        <v>0</v>
      </c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3" x14ac:dyDescent="0.2">
      <c r="A369" s="117"/>
      <c r="B369" s="118"/>
      <c r="C369" s="152" t="s">
        <v>639</v>
      </c>
      <c r="D369" s="149"/>
      <c r="E369" s="150">
        <v>24.25</v>
      </c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ht="22.5" outlineLevel="1" x14ac:dyDescent="0.2">
      <c r="A370" s="129">
        <v>176</v>
      </c>
      <c r="B370" s="130" t="s">
        <v>640</v>
      </c>
      <c r="C370" s="145" t="s">
        <v>641</v>
      </c>
      <c r="D370" s="131" t="s">
        <v>124</v>
      </c>
      <c r="E370" s="132">
        <v>33.270000000000003</v>
      </c>
      <c r="F370" s="133">
        <v>0</v>
      </c>
      <c r="G370" s="134">
        <f>ROUND(E370*F370,2)</f>
        <v>0</v>
      </c>
      <c r="H370" s="133">
        <v>211.86</v>
      </c>
      <c r="I370" s="134">
        <f>ROUND(E370*H370,2)</f>
        <v>7048.58</v>
      </c>
      <c r="J370" s="133">
        <v>759.14</v>
      </c>
      <c r="K370" s="134">
        <f>ROUND(E370*J370,2)</f>
        <v>25256.59</v>
      </c>
      <c r="L370" s="134">
        <v>21</v>
      </c>
      <c r="M370" s="134">
        <f>G370*(1+L370/100)</f>
        <v>0</v>
      </c>
      <c r="N370" s="132">
        <v>6.9300000000000004E-3</v>
      </c>
      <c r="O370" s="132">
        <f>ROUND(E370*N370,2)</f>
        <v>0.23</v>
      </c>
      <c r="P370" s="132">
        <v>0</v>
      </c>
      <c r="Q370" s="132">
        <f>ROUND(E370*P370,2)</f>
        <v>0</v>
      </c>
      <c r="R370" s="134" t="s">
        <v>352</v>
      </c>
      <c r="S370" s="134" t="s">
        <v>109</v>
      </c>
      <c r="T370" s="135" t="s">
        <v>109</v>
      </c>
      <c r="U370" s="120">
        <v>1.3466</v>
      </c>
      <c r="V370" s="120">
        <f>ROUND(E370*U370,2)</f>
        <v>44.8</v>
      </c>
      <c r="W370" s="120"/>
      <c r="X370" s="120" t="s">
        <v>99</v>
      </c>
      <c r="Y370" s="120" t="s">
        <v>100</v>
      </c>
      <c r="Z370" s="110"/>
      <c r="AA370" s="110"/>
      <c r="AB370" s="110"/>
      <c r="AC370" s="110"/>
      <c r="AD370" s="110"/>
      <c r="AE370" s="110"/>
      <c r="AF370" s="110"/>
      <c r="AG370" s="110" t="s">
        <v>102</v>
      </c>
      <c r="AH370" s="110"/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2" x14ac:dyDescent="0.2">
      <c r="A371" s="117"/>
      <c r="B371" s="118"/>
      <c r="C371" s="152" t="s">
        <v>642</v>
      </c>
      <c r="D371" s="149"/>
      <c r="E371" s="150"/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">
      <c r="A372" s="117"/>
      <c r="B372" s="118"/>
      <c r="C372" s="152" t="s">
        <v>643</v>
      </c>
      <c r="D372" s="149"/>
      <c r="E372" s="150">
        <v>33.270000000000003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1" x14ac:dyDescent="0.2">
      <c r="A373" s="129">
        <v>177</v>
      </c>
      <c r="B373" s="130" t="s">
        <v>644</v>
      </c>
      <c r="C373" s="145" t="s">
        <v>645</v>
      </c>
      <c r="D373" s="131" t="s">
        <v>124</v>
      </c>
      <c r="E373" s="132">
        <v>49.5</v>
      </c>
      <c r="F373" s="133">
        <v>0</v>
      </c>
      <c r="G373" s="134">
        <f>ROUND(E373*F373,2)</f>
        <v>0</v>
      </c>
      <c r="H373" s="133">
        <v>0</v>
      </c>
      <c r="I373" s="134">
        <f>ROUND(E373*H373,2)</f>
        <v>0</v>
      </c>
      <c r="J373" s="133">
        <v>700</v>
      </c>
      <c r="K373" s="134">
        <f>ROUND(E373*J373,2)</f>
        <v>34650</v>
      </c>
      <c r="L373" s="134">
        <v>21</v>
      </c>
      <c r="M373" s="134">
        <f>G373*(1+L373/100)</f>
        <v>0</v>
      </c>
      <c r="N373" s="132">
        <v>1.9199999999999998E-2</v>
      </c>
      <c r="O373" s="132">
        <f>ROUND(E373*N373,2)</f>
        <v>0.95</v>
      </c>
      <c r="P373" s="132">
        <v>0</v>
      </c>
      <c r="Q373" s="132">
        <f>ROUND(E373*P373,2)</f>
        <v>0</v>
      </c>
      <c r="R373" s="134"/>
      <c r="S373" s="134" t="s">
        <v>97</v>
      </c>
      <c r="T373" s="135" t="s">
        <v>98</v>
      </c>
      <c r="U373" s="120">
        <v>0</v>
      </c>
      <c r="V373" s="120">
        <f>ROUND(E373*U373,2)</f>
        <v>0</v>
      </c>
      <c r="W373" s="120"/>
      <c r="X373" s="120" t="s">
        <v>99</v>
      </c>
      <c r="Y373" s="120" t="s">
        <v>100</v>
      </c>
      <c r="Z373" s="110"/>
      <c r="AA373" s="110"/>
      <c r="AB373" s="110"/>
      <c r="AC373" s="110"/>
      <c r="AD373" s="110"/>
      <c r="AE373" s="110"/>
      <c r="AF373" s="110"/>
      <c r="AG373" s="110" t="s">
        <v>101</v>
      </c>
      <c r="AH373" s="110"/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outlineLevel="2" x14ac:dyDescent="0.2">
      <c r="A374" s="117"/>
      <c r="B374" s="118"/>
      <c r="C374" s="152" t="s">
        <v>646</v>
      </c>
      <c r="D374" s="149"/>
      <c r="E374" s="150">
        <v>49.5</v>
      </c>
      <c r="F374" s="120"/>
      <c r="G374" s="120"/>
      <c r="H374" s="120"/>
      <c r="I374" s="120"/>
      <c r="J374" s="120"/>
      <c r="K374" s="120"/>
      <c r="L374" s="120"/>
      <c r="M374" s="120"/>
      <c r="N374" s="119"/>
      <c r="O374" s="119"/>
      <c r="P374" s="119"/>
      <c r="Q374" s="119"/>
      <c r="R374" s="120"/>
      <c r="S374" s="120"/>
      <c r="T374" s="120"/>
      <c r="U374" s="120"/>
      <c r="V374" s="120"/>
      <c r="W374" s="120"/>
      <c r="X374" s="120"/>
      <c r="Y374" s="120"/>
      <c r="Z374" s="110"/>
      <c r="AA374" s="110"/>
      <c r="AB374" s="110"/>
      <c r="AC374" s="110"/>
      <c r="AD374" s="110"/>
      <c r="AE374" s="110"/>
      <c r="AF374" s="110"/>
      <c r="AG374" s="110" t="s">
        <v>113</v>
      </c>
      <c r="AH374" s="110">
        <v>0</v>
      </c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1" x14ac:dyDescent="0.2">
      <c r="A375" s="129">
        <v>178</v>
      </c>
      <c r="B375" s="130" t="s">
        <v>647</v>
      </c>
      <c r="C375" s="145" t="s">
        <v>648</v>
      </c>
      <c r="D375" s="131" t="s">
        <v>124</v>
      </c>
      <c r="E375" s="132">
        <v>46.597000000000001</v>
      </c>
      <c r="F375" s="133">
        <v>0</v>
      </c>
      <c r="G375" s="134">
        <f>ROUND(E375*F375,2)</f>
        <v>0</v>
      </c>
      <c r="H375" s="133">
        <v>0</v>
      </c>
      <c r="I375" s="134">
        <f>ROUND(E375*H375,2)</f>
        <v>0</v>
      </c>
      <c r="J375" s="133">
        <v>800</v>
      </c>
      <c r="K375" s="134">
        <f>ROUND(E375*J375,2)</f>
        <v>37277.599999999999</v>
      </c>
      <c r="L375" s="134">
        <v>21</v>
      </c>
      <c r="M375" s="134">
        <f>G375*(1+L375/100)</f>
        <v>0</v>
      </c>
      <c r="N375" s="132">
        <v>0</v>
      </c>
      <c r="O375" s="132">
        <f>ROUND(E375*N375,2)</f>
        <v>0</v>
      </c>
      <c r="P375" s="132">
        <v>0</v>
      </c>
      <c r="Q375" s="132">
        <f>ROUND(E375*P375,2)</f>
        <v>0</v>
      </c>
      <c r="R375" s="134"/>
      <c r="S375" s="134" t="s">
        <v>97</v>
      </c>
      <c r="T375" s="135" t="s">
        <v>98</v>
      </c>
      <c r="U375" s="120">
        <v>0</v>
      </c>
      <c r="V375" s="120">
        <f>ROUND(E375*U375,2)</f>
        <v>0</v>
      </c>
      <c r="W375" s="120"/>
      <c r="X375" s="120" t="s">
        <v>99</v>
      </c>
      <c r="Y375" s="120" t="s">
        <v>100</v>
      </c>
      <c r="Z375" s="110"/>
      <c r="AA375" s="110"/>
      <c r="AB375" s="110"/>
      <c r="AC375" s="110"/>
      <c r="AD375" s="110"/>
      <c r="AE375" s="110"/>
      <c r="AF375" s="110"/>
      <c r="AG375" s="110" t="s">
        <v>102</v>
      </c>
      <c r="AH375" s="110"/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2" x14ac:dyDescent="0.2">
      <c r="A376" s="117"/>
      <c r="B376" s="118"/>
      <c r="C376" s="152" t="s">
        <v>649</v>
      </c>
      <c r="D376" s="149"/>
      <c r="E376" s="150">
        <v>36.597000000000001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3" x14ac:dyDescent="0.2">
      <c r="A377" s="117"/>
      <c r="B377" s="118"/>
      <c r="C377" s="152" t="s">
        <v>650</v>
      </c>
      <c r="D377" s="149"/>
      <c r="E377" s="150">
        <v>10</v>
      </c>
      <c r="F377" s="120"/>
      <c r="G377" s="120"/>
      <c r="H377" s="120"/>
      <c r="I377" s="120"/>
      <c r="J377" s="120"/>
      <c r="K377" s="120"/>
      <c r="L377" s="120"/>
      <c r="M377" s="120"/>
      <c r="N377" s="119"/>
      <c r="O377" s="119"/>
      <c r="P377" s="119"/>
      <c r="Q377" s="119"/>
      <c r="R377" s="120"/>
      <c r="S377" s="120"/>
      <c r="T377" s="120"/>
      <c r="U377" s="120"/>
      <c r="V377" s="120"/>
      <c r="W377" s="120"/>
      <c r="X377" s="120"/>
      <c r="Y377" s="120"/>
      <c r="Z377" s="110"/>
      <c r="AA377" s="110"/>
      <c r="AB377" s="110"/>
      <c r="AC377" s="110"/>
      <c r="AD377" s="110"/>
      <c r="AE377" s="110"/>
      <c r="AF377" s="110"/>
      <c r="AG377" s="110" t="s">
        <v>113</v>
      </c>
      <c r="AH377" s="110">
        <v>0</v>
      </c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1" x14ac:dyDescent="0.2">
      <c r="A378" s="129">
        <v>179</v>
      </c>
      <c r="B378" s="130" t="s">
        <v>651</v>
      </c>
      <c r="C378" s="145" t="s">
        <v>652</v>
      </c>
      <c r="D378" s="131" t="s">
        <v>402</v>
      </c>
      <c r="E378" s="132">
        <v>1.5061</v>
      </c>
      <c r="F378" s="133">
        <v>0</v>
      </c>
      <c r="G378" s="134">
        <f>ROUND(E378*F378,2)</f>
        <v>0</v>
      </c>
      <c r="H378" s="133">
        <v>0</v>
      </c>
      <c r="I378" s="134">
        <f>ROUND(E378*H378,2)</f>
        <v>0</v>
      </c>
      <c r="J378" s="133">
        <v>722</v>
      </c>
      <c r="K378" s="134">
        <f>ROUND(E378*J378,2)</f>
        <v>1087.4000000000001</v>
      </c>
      <c r="L378" s="134">
        <v>21</v>
      </c>
      <c r="M378" s="134">
        <f>G378*(1+L378/100)</f>
        <v>0</v>
      </c>
      <c r="N378" s="132">
        <v>0</v>
      </c>
      <c r="O378" s="132">
        <f>ROUND(E378*N378,2)</f>
        <v>0</v>
      </c>
      <c r="P378" s="132">
        <v>0</v>
      </c>
      <c r="Q378" s="132">
        <f>ROUND(E378*P378,2)</f>
        <v>0</v>
      </c>
      <c r="R378" s="134" t="s">
        <v>352</v>
      </c>
      <c r="S378" s="134" t="s">
        <v>109</v>
      </c>
      <c r="T378" s="135" t="s">
        <v>109</v>
      </c>
      <c r="U378" s="120">
        <v>1.2649999999999999</v>
      </c>
      <c r="V378" s="120">
        <f>ROUND(E378*U378,2)</f>
        <v>1.91</v>
      </c>
      <c r="W378" s="120"/>
      <c r="X378" s="120" t="s">
        <v>403</v>
      </c>
      <c r="Y378" s="120" t="s">
        <v>100</v>
      </c>
      <c r="Z378" s="110"/>
      <c r="AA378" s="110"/>
      <c r="AB378" s="110"/>
      <c r="AC378" s="110"/>
      <c r="AD378" s="110"/>
      <c r="AE378" s="110"/>
      <c r="AF378" s="110"/>
      <c r="AG378" s="110" t="s">
        <v>404</v>
      </c>
      <c r="AH378" s="110"/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2" x14ac:dyDescent="0.2">
      <c r="A379" s="117"/>
      <c r="B379" s="118"/>
      <c r="C379" s="299" t="s">
        <v>428</v>
      </c>
      <c r="D379" s="300"/>
      <c r="E379" s="300"/>
      <c r="F379" s="300"/>
      <c r="G379" s="300"/>
      <c r="H379" s="120"/>
      <c r="I379" s="120"/>
      <c r="J379" s="120"/>
      <c r="K379" s="120"/>
      <c r="L379" s="120"/>
      <c r="M379" s="120"/>
      <c r="N379" s="119"/>
      <c r="O379" s="119"/>
      <c r="P379" s="119"/>
      <c r="Q379" s="119"/>
      <c r="R379" s="120"/>
      <c r="S379" s="120"/>
      <c r="T379" s="120"/>
      <c r="U379" s="120"/>
      <c r="V379" s="120"/>
      <c r="W379" s="120"/>
      <c r="X379" s="120"/>
      <c r="Y379" s="120"/>
      <c r="Z379" s="110"/>
      <c r="AA379" s="110"/>
      <c r="AB379" s="110"/>
      <c r="AC379" s="110"/>
      <c r="AD379" s="110"/>
      <c r="AE379" s="110"/>
      <c r="AF379" s="110"/>
      <c r="AG379" s="110" t="s">
        <v>111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x14ac:dyDescent="0.2">
      <c r="A380" s="122" t="s">
        <v>95</v>
      </c>
      <c r="B380" s="123" t="s">
        <v>59</v>
      </c>
      <c r="C380" s="143" t="s">
        <v>60</v>
      </c>
      <c r="D380" s="124"/>
      <c r="E380" s="125"/>
      <c r="F380" s="126"/>
      <c r="G380" s="126">
        <f>SUMIF(AG381:AG388,"&lt;&gt;NOR",G381:G388)</f>
        <v>0</v>
      </c>
      <c r="H380" s="126"/>
      <c r="I380" s="126">
        <f>SUM(I381:I388)</f>
        <v>73102.94</v>
      </c>
      <c r="J380" s="126"/>
      <c r="K380" s="126">
        <f>SUM(K381:K388)</f>
        <v>691884.65</v>
      </c>
      <c r="L380" s="126"/>
      <c r="M380" s="126">
        <f>SUM(M381:M388)</f>
        <v>0</v>
      </c>
      <c r="N380" s="125"/>
      <c r="O380" s="125">
        <f>SUM(O381:O388)</f>
        <v>0.19</v>
      </c>
      <c r="P380" s="125"/>
      <c r="Q380" s="125">
        <f>SUM(Q381:Q388)</f>
        <v>0</v>
      </c>
      <c r="R380" s="126"/>
      <c r="S380" s="126"/>
      <c r="T380" s="127"/>
      <c r="U380" s="121"/>
      <c r="V380" s="121">
        <f>SUM(V381:V388)</f>
        <v>307.02</v>
      </c>
      <c r="W380" s="121"/>
      <c r="X380" s="121"/>
      <c r="Y380" s="121"/>
      <c r="AG380" t="s">
        <v>96</v>
      </c>
    </row>
    <row r="381" spans="1:60" outlineLevel="1" x14ac:dyDescent="0.2">
      <c r="A381" s="129">
        <v>180</v>
      </c>
      <c r="B381" s="130" t="s">
        <v>653</v>
      </c>
      <c r="C381" s="145" t="s">
        <v>654</v>
      </c>
      <c r="D381" s="131" t="s">
        <v>124</v>
      </c>
      <c r="E381" s="132">
        <v>510.30099999999999</v>
      </c>
      <c r="F381" s="133">
        <v>0</v>
      </c>
      <c r="G381" s="134">
        <f>ROUND(E381*F381,2)</f>
        <v>0</v>
      </c>
      <c r="H381" s="133">
        <v>0</v>
      </c>
      <c r="I381" s="134">
        <f>ROUND(E381*H381,2)</f>
        <v>0</v>
      </c>
      <c r="J381" s="133">
        <v>1000</v>
      </c>
      <c r="K381" s="134">
        <f>ROUND(E381*J381,2)</f>
        <v>510301</v>
      </c>
      <c r="L381" s="134">
        <v>21</v>
      </c>
      <c r="M381" s="134">
        <f>G381*(1+L381/100)</f>
        <v>0</v>
      </c>
      <c r="N381" s="132">
        <v>0</v>
      </c>
      <c r="O381" s="132">
        <f>ROUND(E381*N381,2)</f>
        <v>0</v>
      </c>
      <c r="P381" s="132">
        <v>0</v>
      </c>
      <c r="Q381" s="132">
        <f>ROUND(E381*P381,2)</f>
        <v>0</v>
      </c>
      <c r="R381" s="134"/>
      <c r="S381" s="134" t="s">
        <v>97</v>
      </c>
      <c r="T381" s="135" t="s">
        <v>98</v>
      </c>
      <c r="U381" s="120">
        <v>0</v>
      </c>
      <c r="V381" s="120">
        <f>ROUND(E381*U381,2)</f>
        <v>0</v>
      </c>
      <c r="W381" s="120"/>
      <c r="X381" s="120" t="s">
        <v>99</v>
      </c>
      <c r="Y381" s="120" t="s">
        <v>100</v>
      </c>
      <c r="Z381" s="110"/>
      <c r="AA381" s="110"/>
      <c r="AB381" s="110"/>
      <c r="AC381" s="110"/>
      <c r="AD381" s="110"/>
      <c r="AE381" s="110"/>
      <c r="AF381" s="110"/>
      <c r="AG381" s="110" t="s">
        <v>102</v>
      </c>
      <c r="AH381" s="110"/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2" x14ac:dyDescent="0.2">
      <c r="A382" s="117"/>
      <c r="B382" s="118"/>
      <c r="C382" s="152" t="s">
        <v>655</v>
      </c>
      <c r="D382" s="149"/>
      <c r="E382" s="150">
        <v>510.30099999999999</v>
      </c>
      <c r="F382" s="120"/>
      <c r="G382" s="120"/>
      <c r="H382" s="120"/>
      <c r="I382" s="120"/>
      <c r="J382" s="120"/>
      <c r="K382" s="120"/>
      <c r="L382" s="120"/>
      <c r="M382" s="120"/>
      <c r="N382" s="119"/>
      <c r="O382" s="119"/>
      <c r="P382" s="119"/>
      <c r="Q382" s="119"/>
      <c r="R382" s="120"/>
      <c r="S382" s="120"/>
      <c r="T382" s="120"/>
      <c r="U382" s="120"/>
      <c r="V382" s="120"/>
      <c r="W382" s="120"/>
      <c r="X382" s="120"/>
      <c r="Y382" s="120"/>
      <c r="Z382" s="110"/>
      <c r="AA382" s="110"/>
      <c r="AB382" s="110"/>
      <c r="AC382" s="110"/>
      <c r="AD382" s="110"/>
      <c r="AE382" s="110"/>
      <c r="AF382" s="110"/>
      <c r="AG382" s="110" t="s">
        <v>113</v>
      </c>
      <c r="AH382" s="110">
        <v>0</v>
      </c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ht="22.5" outlineLevel="1" x14ac:dyDescent="0.2">
      <c r="A383" s="129">
        <v>181</v>
      </c>
      <c r="B383" s="130" t="s">
        <v>656</v>
      </c>
      <c r="C383" s="145" t="s">
        <v>657</v>
      </c>
      <c r="D383" s="131" t="s">
        <v>124</v>
      </c>
      <c r="E383" s="132">
        <v>463.91</v>
      </c>
      <c r="F383" s="133">
        <v>0</v>
      </c>
      <c r="G383" s="134">
        <f>ROUND(E383*F383,2)</f>
        <v>0</v>
      </c>
      <c r="H383" s="133">
        <v>157.58000000000001</v>
      </c>
      <c r="I383" s="134">
        <f>ROUND(E383*H383,2)</f>
        <v>73102.94</v>
      </c>
      <c r="J383" s="133">
        <v>391.42</v>
      </c>
      <c r="K383" s="134">
        <f>ROUND(E383*J383,2)</f>
        <v>181583.65</v>
      </c>
      <c r="L383" s="134">
        <v>21</v>
      </c>
      <c r="M383" s="134">
        <f>G383*(1+L383/100)</f>
        <v>0</v>
      </c>
      <c r="N383" s="132">
        <v>4.0000000000000002E-4</v>
      </c>
      <c r="O383" s="132">
        <f>ROUND(E383*N383,2)</f>
        <v>0.19</v>
      </c>
      <c r="P383" s="132">
        <v>0</v>
      </c>
      <c r="Q383" s="132">
        <f>ROUND(E383*P383,2)</f>
        <v>0</v>
      </c>
      <c r="R383" s="134" t="s">
        <v>408</v>
      </c>
      <c r="S383" s="134" t="s">
        <v>109</v>
      </c>
      <c r="T383" s="135" t="s">
        <v>109</v>
      </c>
      <c r="U383" s="120">
        <v>0.66181000000000001</v>
      </c>
      <c r="V383" s="120">
        <f>ROUND(E383*U383,2)</f>
        <v>307.02</v>
      </c>
      <c r="W383" s="120"/>
      <c r="X383" s="120" t="s">
        <v>409</v>
      </c>
      <c r="Y383" s="120" t="s">
        <v>100</v>
      </c>
      <c r="Z383" s="110"/>
      <c r="AA383" s="110"/>
      <c r="AB383" s="110"/>
      <c r="AC383" s="110"/>
      <c r="AD383" s="110"/>
      <c r="AE383" s="110"/>
      <c r="AF383" s="110"/>
      <c r="AG383" s="110" t="s">
        <v>410</v>
      </c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ht="22.5" outlineLevel="2" x14ac:dyDescent="0.2">
      <c r="A384" s="117"/>
      <c r="B384" s="118"/>
      <c r="C384" s="299" t="s">
        <v>658</v>
      </c>
      <c r="D384" s="300"/>
      <c r="E384" s="300"/>
      <c r="F384" s="300"/>
      <c r="G384" s="300"/>
      <c r="H384" s="120"/>
      <c r="I384" s="120"/>
      <c r="J384" s="120"/>
      <c r="K384" s="120"/>
      <c r="L384" s="120"/>
      <c r="M384" s="120"/>
      <c r="N384" s="119"/>
      <c r="O384" s="119"/>
      <c r="P384" s="119"/>
      <c r="Q384" s="119"/>
      <c r="R384" s="120"/>
      <c r="S384" s="120"/>
      <c r="T384" s="120"/>
      <c r="U384" s="120"/>
      <c r="V384" s="120"/>
      <c r="W384" s="120"/>
      <c r="X384" s="120"/>
      <c r="Y384" s="120"/>
      <c r="Z384" s="110"/>
      <c r="AA384" s="110"/>
      <c r="AB384" s="110"/>
      <c r="AC384" s="110"/>
      <c r="AD384" s="110"/>
      <c r="AE384" s="110"/>
      <c r="AF384" s="110"/>
      <c r="AG384" s="110" t="s">
        <v>111</v>
      </c>
      <c r="AH384" s="110"/>
      <c r="AI384" s="110"/>
      <c r="AJ384" s="110"/>
      <c r="AK384" s="110"/>
      <c r="AL384" s="110"/>
      <c r="AM384" s="110"/>
      <c r="AN384" s="110"/>
      <c r="AO384" s="110"/>
      <c r="AP384" s="110"/>
      <c r="AQ384" s="110"/>
      <c r="AR384" s="110"/>
      <c r="AS384" s="110"/>
      <c r="AT384" s="110"/>
      <c r="AU384" s="110"/>
      <c r="AV384" s="110"/>
      <c r="AW384" s="110"/>
      <c r="AX384" s="110"/>
      <c r="AY384" s="110"/>
      <c r="AZ384" s="110"/>
      <c r="BA384" s="151" t="str">
        <f>C384</f>
        <v>lepení a dodávka podlahoviny z PVC, bez podkladu. Svaření podlahoviny. Dodávka a lepení podlahových soklíků z měkčeného PVC. Pastování a vyleštění podlah.</v>
      </c>
      <c r="BB384" s="110"/>
      <c r="BC384" s="110"/>
      <c r="BD384" s="110"/>
      <c r="BE384" s="110"/>
      <c r="BF384" s="110"/>
      <c r="BG384" s="110"/>
      <c r="BH384" s="110"/>
    </row>
    <row r="385" spans="1:60" outlineLevel="2" x14ac:dyDescent="0.2">
      <c r="A385" s="117"/>
      <c r="B385" s="118"/>
      <c r="C385" s="304" t="s">
        <v>659</v>
      </c>
      <c r="D385" s="305"/>
      <c r="E385" s="305"/>
      <c r="F385" s="305"/>
      <c r="G385" s="305"/>
      <c r="H385" s="120"/>
      <c r="I385" s="120"/>
      <c r="J385" s="120"/>
      <c r="K385" s="120"/>
      <c r="L385" s="120"/>
      <c r="M385" s="120"/>
      <c r="N385" s="119"/>
      <c r="O385" s="119"/>
      <c r="P385" s="119"/>
      <c r="Q385" s="119"/>
      <c r="R385" s="120"/>
      <c r="S385" s="120"/>
      <c r="T385" s="120"/>
      <c r="U385" s="120"/>
      <c r="V385" s="120"/>
      <c r="W385" s="120"/>
      <c r="X385" s="120"/>
      <c r="Y385" s="120"/>
      <c r="Z385" s="110"/>
      <c r="AA385" s="110"/>
      <c r="AB385" s="110"/>
      <c r="AC385" s="110"/>
      <c r="AD385" s="110"/>
      <c r="AE385" s="110"/>
      <c r="AF385" s="110"/>
      <c r="AG385" s="110" t="s">
        <v>210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outlineLevel="2" x14ac:dyDescent="0.2">
      <c r="A386" s="117"/>
      <c r="B386" s="118"/>
      <c r="C386" s="152" t="s">
        <v>660</v>
      </c>
      <c r="D386" s="149"/>
      <c r="E386" s="150"/>
      <c r="F386" s="120"/>
      <c r="G386" s="120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113</v>
      </c>
      <c r="AH386" s="110">
        <v>0</v>
      </c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10"/>
      <c r="BB386" s="110"/>
      <c r="BC386" s="110"/>
      <c r="BD386" s="110"/>
      <c r="BE386" s="110"/>
      <c r="BF386" s="110"/>
      <c r="BG386" s="110"/>
      <c r="BH386" s="110"/>
    </row>
    <row r="387" spans="1:60" outlineLevel="3" x14ac:dyDescent="0.2">
      <c r="A387" s="117"/>
      <c r="B387" s="118"/>
      <c r="C387" s="152" t="s">
        <v>661</v>
      </c>
      <c r="D387" s="149"/>
      <c r="E387" s="150">
        <v>232.47</v>
      </c>
      <c r="F387" s="120"/>
      <c r="G387" s="120"/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 t="s">
        <v>113</v>
      </c>
      <c r="AH387" s="110">
        <v>0</v>
      </c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3" x14ac:dyDescent="0.2">
      <c r="A388" s="117"/>
      <c r="B388" s="118"/>
      <c r="C388" s="152" t="s">
        <v>662</v>
      </c>
      <c r="D388" s="149"/>
      <c r="E388" s="150">
        <v>231.44</v>
      </c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 t="s">
        <v>113</v>
      </c>
      <c r="AH388" s="110">
        <v>0</v>
      </c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x14ac:dyDescent="0.2">
      <c r="A389" s="122" t="s">
        <v>95</v>
      </c>
      <c r="B389" s="123" t="s">
        <v>61</v>
      </c>
      <c r="C389" s="143" t="s">
        <v>62</v>
      </c>
      <c r="D389" s="124"/>
      <c r="E389" s="125"/>
      <c r="F389" s="126"/>
      <c r="G389" s="126">
        <f>SUMIF(AG390:AG408,"&lt;&gt;NOR",G390:G408)</f>
        <v>0</v>
      </c>
      <c r="H389" s="126"/>
      <c r="I389" s="126">
        <f>SUM(I390:I408)</f>
        <v>42471.15</v>
      </c>
      <c r="J389" s="126"/>
      <c r="K389" s="126">
        <f>SUM(K390:K408)</f>
        <v>346776.91000000003</v>
      </c>
      <c r="L389" s="126"/>
      <c r="M389" s="126">
        <f>SUM(M390:M408)</f>
        <v>0</v>
      </c>
      <c r="N389" s="125"/>
      <c r="O389" s="125">
        <f>SUM(O390:O408)</f>
        <v>1.01</v>
      </c>
      <c r="P389" s="125"/>
      <c r="Q389" s="125">
        <f>SUM(Q390:Q408)</f>
        <v>0</v>
      </c>
      <c r="R389" s="126"/>
      <c r="S389" s="126"/>
      <c r="T389" s="127"/>
      <c r="U389" s="121"/>
      <c r="V389" s="121">
        <f>SUM(V390:V408)</f>
        <v>306.07</v>
      </c>
      <c r="W389" s="121"/>
      <c r="X389" s="121"/>
      <c r="Y389" s="121"/>
      <c r="AG389" t="s">
        <v>96</v>
      </c>
    </row>
    <row r="390" spans="1:60" ht="33.75" outlineLevel="1" x14ac:dyDescent="0.2">
      <c r="A390" s="136">
        <v>182</v>
      </c>
      <c r="B390" s="137" t="s">
        <v>663</v>
      </c>
      <c r="C390" s="144" t="s">
        <v>664</v>
      </c>
      <c r="D390" s="138" t="s">
        <v>124</v>
      </c>
      <c r="E390" s="139">
        <v>203.68</v>
      </c>
      <c r="F390" s="140">
        <v>0</v>
      </c>
      <c r="G390" s="141">
        <f>ROUND(E390*F390,2)</f>
        <v>0</v>
      </c>
      <c r="H390" s="140">
        <v>25.73</v>
      </c>
      <c r="I390" s="141">
        <f>ROUND(E390*H390,2)</f>
        <v>5240.6899999999996</v>
      </c>
      <c r="J390" s="140">
        <v>28.17</v>
      </c>
      <c r="K390" s="141">
        <f>ROUND(E390*J390,2)</f>
        <v>5737.67</v>
      </c>
      <c r="L390" s="141">
        <v>21</v>
      </c>
      <c r="M390" s="141">
        <f>G390*(1+L390/100)</f>
        <v>0</v>
      </c>
      <c r="N390" s="139">
        <v>2.1000000000000001E-4</v>
      </c>
      <c r="O390" s="139">
        <f>ROUND(E390*N390,2)</f>
        <v>0.04</v>
      </c>
      <c r="P390" s="139">
        <v>0</v>
      </c>
      <c r="Q390" s="139">
        <f>ROUND(E390*P390,2)</f>
        <v>0</v>
      </c>
      <c r="R390" s="141" t="s">
        <v>352</v>
      </c>
      <c r="S390" s="141" t="s">
        <v>109</v>
      </c>
      <c r="T390" s="142" t="s">
        <v>109</v>
      </c>
      <c r="U390" s="120">
        <v>0.05</v>
      </c>
      <c r="V390" s="120">
        <f>ROUND(E390*U390,2)</f>
        <v>10.18</v>
      </c>
      <c r="W390" s="120"/>
      <c r="X390" s="120" t="s">
        <v>99</v>
      </c>
      <c r="Y390" s="120" t="s">
        <v>100</v>
      </c>
      <c r="Z390" s="110"/>
      <c r="AA390" s="110"/>
      <c r="AB390" s="110"/>
      <c r="AC390" s="110"/>
      <c r="AD390" s="110"/>
      <c r="AE390" s="110"/>
      <c r="AF390" s="110"/>
      <c r="AG390" s="110" t="s">
        <v>356</v>
      </c>
      <c r="AH390" s="110"/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10"/>
      <c r="BB390" s="110"/>
      <c r="BC390" s="110"/>
      <c r="BD390" s="110"/>
      <c r="BE390" s="110"/>
      <c r="BF390" s="110"/>
      <c r="BG390" s="110"/>
      <c r="BH390" s="110"/>
    </row>
    <row r="391" spans="1:60" ht="22.5" outlineLevel="1" x14ac:dyDescent="0.2">
      <c r="A391" s="129">
        <v>183</v>
      </c>
      <c r="B391" s="130" t="s">
        <v>665</v>
      </c>
      <c r="C391" s="145" t="s">
        <v>666</v>
      </c>
      <c r="D391" s="131" t="s">
        <v>124</v>
      </c>
      <c r="E391" s="132">
        <v>203.68</v>
      </c>
      <c r="F391" s="133">
        <v>0</v>
      </c>
      <c r="G391" s="134">
        <f>ROUND(E391*F391,2)</f>
        <v>0</v>
      </c>
      <c r="H391" s="133">
        <v>168.06</v>
      </c>
      <c r="I391" s="134">
        <f>ROUND(E391*H391,2)</f>
        <v>34230.46</v>
      </c>
      <c r="J391" s="133">
        <v>822.94</v>
      </c>
      <c r="K391" s="134">
        <f>ROUND(E391*J391,2)</f>
        <v>167616.42000000001</v>
      </c>
      <c r="L391" s="134">
        <v>21</v>
      </c>
      <c r="M391" s="134">
        <f>G391*(1+L391/100)</f>
        <v>0</v>
      </c>
      <c r="N391" s="132">
        <v>4.7600000000000003E-3</v>
      </c>
      <c r="O391" s="132">
        <f>ROUND(E391*N391,2)</f>
        <v>0.97</v>
      </c>
      <c r="P391" s="132">
        <v>0</v>
      </c>
      <c r="Q391" s="132">
        <f>ROUND(E391*P391,2)</f>
        <v>0</v>
      </c>
      <c r="R391" s="134" t="s">
        <v>352</v>
      </c>
      <c r="S391" s="134" t="s">
        <v>109</v>
      </c>
      <c r="T391" s="135" t="s">
        <v>109</v>
      </c>
      <c r="U391" s="120">
        <v>1.448</v>
      </c>
      <c r="V391" s="120">
        <f>ROUND(E391*U391,2)</f>
        <v>294.93</v>
      </c>
      <c r="W391" s="120"/>
      <c r="X391" s="120" t="s">
        <v>99</v>
      </c>
      <c r="Y391" s="120" t="s">
        <v>100</v>
      </c>
      <c r="Z391" s="110"/>
      <c r="AA391" s="110"/>
      <c r="AB391" s="110"/>
      <c r="AC391" s="110"/>
      <c r="AD391" s="110"/>
      <c r="AE391" s="110"/>
      <c r="AF391" s="110"/>
      <c r="AG391" s="110" t="s">
        <v>356</v>
      </c>
      <c r="AH391" s="110"/>
      <c r="AI391" s="110"/>
      <c r="AJ391" s="110"/>
      <c r="AK391" s="110"/>
      <c r="AL391" s="110"/>
      <c r="AM391" s="110"/>
      <c r="AN391" s="110"/>
      <c r="AO391" s="110"/>
      <c r="AP391" s="110"/>
      <c r="AQ391" s="110"/>
      <c r="AR391" s="110"/>
      <c r="AS391" s="110"/>
      <c r="AT391" s="110"/>
      <c r="AU391" s="110"/>
      <c r="AV391" s="110"/>
      <c r="AW391" s="110"/>
      <c r="AX391" s="110"/>
      <c r="AY391" s="110"/>
      <c r="AZ391" s="110"/>
      <c r="BA391" s="110"/>
      <c r="BB391" s="110"/>
      <c r="BC391" s="110"/>
      <c r="BD391" s="110"/>
      <c r="BE391" s="110"/>
      <c r="BF391" s="110"/>
      <c r="BG391" s="110"/>
      <c r="BH391" s="110"/>
    </row>
    <row r="392" spans="1:60" outlineLevel="2" x14ac:dyDescent="0.2">
      <c r="A392" s="117"/>
      <c r="B392" s="118"/>
      <c r="C392" s="152" t="s">
        <v>667</v>
      </c>
      <c r="D392" s="149"/>
      <c r="E392" s="150">
        <v>7.64</v>
      </c>
      <c r="F392" s="120"/>
      <c r="G392" s="120"/>
      <c r="H392" s="120"/>
      <c r="I392" s="120"/>
      <c r="J392" s="120"/>
      <c r="K392" s="120"/>
      <c r="L392" s="120"/>
      <c r="M392" s="120"/>
      <c r="N392" s="119"/>
      <c r="O392" s="119"/>
      <c r="P392" s="119"/>
      <c r="Q392" s="119"/>
      <c r="R392" s="120"/>
      <c r="S392" s="120"/>
      <c r="T392" s="120"/>
      <c r="U392" s="120"/>
      <c r="V392" s="120"/>
      <c r="W392" s="120"/>
      <c r="X392" s="120"/>
      <c r="Y392" s="120"/>
      <c r="Z392" s="110"/>
      <c r="AA392" s="110"/>
      <c r="AB392" s="110"/>
      <c r="AC392" s="110"/>
      <c r="AD392" s="110"/>
      <c r="AE392" s="110"/>
      <c r="AF392" s="110"/>
      <c r="AG392" s="110" t="s">
        <v>113</v>
      </c>
      <c r="AH392" s="110">
        <v>0</v>
      </c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outlineLevel="3" x14ac:dyDescent="0.2">
      <c r="A393" s="117"/>
      <c r="B393" s="118"/>
      <c r="C393" s="152" t="s">
        <v>668</v>
      </c>
      <c r="D393" s="149"/>
      <c r="E393" s="150">
        <v>35.212000000000003</v>
      </c>
      <c r="F393" s="120"/>
      <c r="G393" s="120"/>
      <c r="H393" s="120"/>
      <c r="I393" s="120"/>
      <c r="J393" s="120"/>
      <c r="K393" s="120"/>
      <c r="L393" s="120"/>
      <c r="M393" s="120"/>
      <c r="N393" s="119"/>
      <c r="O393" s="119"/>
      <c r="P393" s="119"/>
      <c r="Q393" s="119"/>
      <c r="R393" s="120"/>
      <c r="S393" s="120"/>
      <c r="T393" s="120"/>
      <c r="U393" s="120"/>
      <c r="V393" s="120"/>
      <c r="W393" s="120"/>
      <c r="X393" s="120"/>
      <c r="Y393" s="120"/>
      <c r="Z393" s="110"/>
      <c r="AA393" s="110"/>
      <c r="AB393" s="110"/>
      <c r="AC393" s="110"/>
      <c r="AD393" s="110"/>
      <c r="AE393" s="110"/>
      <c r="AF393" s="110"/>
      <c r="AG393" s="110" t="s">
        <v>113</v>
      </c>
      <c r="AH393" s="110">
        <v>0</v>
      </c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3" x14ac:dyDescent="0.2">
      <c r="A394" s="117"/>
      <c r="B394" s="118"/>
      <c r="C394" s="152" t="s">
        <v>669</v>
      </c>
      <c r="D394" s="149"/>
      <c r="E394" s="150">
        <v>21.94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outlineLevel="3" x14ac:dyDescent="0.2">
      <c r="A395" s="117"/>
      <c r="B395" s="118"/>
      <c r="C395" s="152" t="s">
        <v>670</v>
      </c>
      <c r="D395" s="149"/>
      <c r="E395" s="150">
        <v>13.7</v>
      </c>
      <c r="F395" s="120"/>
      <c r="G395" s="120"/>
      <c r="H395" s="120"/>
      <c r="I395" s="120"/>
      <c r="J395" s="120"/>
      <c r="K395" s="120"/>
      <c r="L395" s="120"/>
      <c r="M395" s="120"/>
      <c r="N395" s="119"/>
      <c r="O395" s="119"/>
      <c r="P395" s="119"/>
      <c r="Q395" s="119"/>
      <c r="R395" s="120"/>
      <c r="S395" s="120"/>
      <c r="T395" s="120"/>
      <c r="U395" s="120"/>
      <c r="V395" s="120"/>
      <c r="W395" s="120"/>
      <c r="X395" s="120"/>
      <c r="Y395" s="120"/>
      <c r="Z395" s="110"/>
      <c r="AA395" s="110"/>
      <c r="AB395" s="110"/>
      <c r="AC395" s="110"/>
      <c r="AD395" s="110"/>
      <c r="AE395" s="110"/>
      <c r="AF395" s="110"/>
      <c r="AG395" s="110" t="s">
        <v>113</v>
      </c>
      <c r="AH395" s="110">
        <v>0</v>
      </c>
      <c r="AI395" s="110"/>
      <c r="AJ395" s="110"/>
      <c r="AK395" s="110"/>
      <c r="AL395" s="110"/>
      <c r="AM395" s="110"/>
      <c r="AN395" s="110"/>
      <c r="AO395" s="110"/>
      <c r="AP395" s="110"/>
      <c r="AQ395" s="110"/>
      <c r="AR395" s="110"/>
      <c r="AS395" s="110"/>
      <c r="AT395" s="110"/>
      <c r="AU395" s="110"/>
      <c r="AV395" s="110"/>
      <c r="AW395" s="110"/>
      <c r="AX395" s="110"/>
      <c r="AY395" s="110"/>
      <c r="AZ395" s="110"/>
      <c r="BA395" s="110"/>
      <c r="BB395" s="110"/>
      <c r="BC395" s="110"/>
      <c r="BD395" s="110"/>
      <c r="BE395" s="110"/>
      <c r="BF395" s="110"/>
      <c r="BG395" s="110"/>
      <c r="BH395" s="110"/>
    </row>
    <row r="396" spans="1:60" outlineLevel="3" x14ac:dyDescent="0.2">
      <c r="A396" s="117"/>
      <c r="B396" s="118"/>
      <c r="C396" s="152" t="s">
        <v>671</v>
      </c>
      <c r="D396" s="149"/>
      <c r="E396" s="150">
        <v>6.96</v>
      </c>
      <c r="F396" s="120"/>
      <c r="G396" s="120"/>
      <c r="H396" s="120"/>
      <c r="I396" s="120"/>
      <c r="J396" s="120"/>
      <c r="K396" s="120"/>
      <c r="L396" s="120"/>
      <c r="M396" s="120"/>
      <c r="N396" s="119"/>
      <c r="O396" s="119"/>
      <c r="P396" s="119"/>
      <c r="Q396" s="119"/>
      <c r="R396" s="120"/>
      <c r="S396" s="120"/>
      <c r="T396" s="120"/>
      <c r="U396" s="120"/>
      <c r="V396" s="120"/>
      <c r="W396" s="120"/>
      <c r="X396" s="120"/>
      <c r="Y396" s="120"/>
      <c r="Z396" s="110"/>
      <c r="AA396" s="110"/>
      <c r="AB396" s="110"/>
      <c r="AC396" s="110"/>
      <c r="AD396" s="110"/>
      <c r="AE396" s="110"/>
      <c r="AF396" s="110"/>
      <c r="AG396" s="110" t="s">
        <v>113</v>
      </c>
      <c r="AH396" s="110">
        <v>0</v>
      </c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outlineLevel="3" x14ac:dyDescent="0.2">
      <c r="A397" s="117"/>
      <c r="B397" s="118"/>
      <c r="C397" s="152" t="s">
        <v>672</v>
      </c>
      <c r="D397" s="149"/>
      <c r="E397" s="150">
        <v>9.6080000000000005</v>
      </c>
      <c r="F397" s="120"/>
      <c r="G397" s="120"/>
      <c r="H397" s="120"/>
      <c r="I397" s="120"/>
      <c r="J397" s="120"/>
      <c r="K397" s="120"/>
      <c r="L397" s="120"/>
      <c r="M397" s="120"/>
      <c r="N397" s="119"/>
      <c r="O397" s="119"/>
      <c r="P397" s="119"/>
      <c r="Q397" s="119"/>
      <c r="R397" s="120"/>
      <c r="S397" s="120"/>
      <c r="T397" s="120"/>
      <c r="U397" s="120"/>
      <c r="V397" s="120"/>
      <c r="W397" s="120"/>
      <c r="X397" s="120"/>
      <c r="Y397" s="120"/>
      <c r="Z397" s="110"/>
      <c r="AA397" s="110"/>
      <c r="AB397" s="110"/>
      <c r="AC397" s="110"/>
      <c r="AD397" s="110"/>
      <c r="AE397" s="110"/>
      <c r="AF397" s="110"/>
      <c r="AG397" s="110" t="s">
        <v>113</v>
      </c>
      <c r="AH397" s="110">
        <v>0</v>
      </c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3" x14ac:dyDescent="0.2">
      <c r="A398" s="117"/>
      <c r="B398" s="118"/>
      <c r="C398" s="152" t="s">
        <v>673</v>
      </c>
      <c r="D398" s="149"/>
      <c r="E398" s="150">
        <v>36.04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">
      <c r="A399" s="117"/>
      <c r="B399" s="118"/>
      <c r="C399" s="152" t="s">
        <v>674</v>
      </c>
      <c r="D399" s="149"/>
      <c r="E399" s="150">
        <v>22.14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">
      <c r="A400" s="117"/>
      <c r="B400" s="118"/>
      <c r="C400" s="152" t="s">
        <v>670</v>
      </c>
      <c r="D400" s="149"/>
      <c r="E400" s="150">
        <v>13.7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">
      <c r="A401" s="117"/>
      <c r="B401" s="118"/>
      <c r="C401" s="152" t="s">
        <v>675</v>
      </c>
      <c r="D401" s="149"/>
      <c r="E401" s="150">
        <v>20.74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">
      <c r="A402" s="117"/>
      <c r="B402" s="118"/>
      <c r="C402" s="152" t="s">
        <v>676</v>
      </c>
      <c r="D402" s="149"/>
      <c r="E402" s="150">
        <v>10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">
      <c r="A403" s="117"/>
      <c r="B403" s="118"/>
      <c r="C403" s="152" t="s">
        <v>677</v>
      </c>
      <c r="D403" s="149"/>
      <c r="E403" s="150">
        <v>6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1" x14ac:dyDescent="0.2">
      <c r="A404" s="136">
        <v>184</v>
      </c>
      <c r="B404" s="137" t="s">
        <v>678</v>
      </c>
      <c r="C404" s="144" t="s">
        <v>679</v>
      </c>
      <c r="D404" s="138" t="s">
        <v>161</v>
      </c>
      <c r="E404" s="139">
        <v>8</v>
      </c>
      <c r="F404" s="140">
        <v>0</v>
      </c>
      <c r="G404" s="141">
        <f>ROUND(E404*F404,2)</f>
        <v>0</v>
      </c>
      <c r="H404" s="140">
        <v>0</v>
      </c>
      <c r="I404" s="141">
        <f>ROUND(E404*H404,2)</f>
        <v>0</v>
      </c>
      <c r="J404" s="140">
        <v>67.7</v>
      </c>
      <c r="K404" s="141">
        <f>ROUND(E404*J404,2)</f>
        <v>541.6</v>
      </c>
      <c r="L404" s="141">
        <v>21</v>
      </c>
      <c r="M404" s="141">
        <f>G404*(1+L404/100)</f>
        <v>0</v>
      </c>
      <c r="N404" s="139">
        <v>0</v>
      </c>
      <c r="O404" s="139">
        <f>ROUND(E404*N404,2)</f>
        <v>0</v>
      </c>
      <c r="P404" s="139">
        <v>0</v>
      </c>
      <c r="Q404" s="139">
        <f>ROUND(E404*P404,2)</f>
        <v>0</v>
      </c>
      <c r="R404" s="141" t="s">
        <v>352</v>
      </c>
      <c r="S404" s="141" t="s">
        <v>109</v>
      </c>
      <c r="T404" s="142" t="s">
        <v>109</v>
      </c>
      <c r="U404" s="120">
        <v>0.12</v>
      </c>
      <c r="V404" s="120">
        <f>ROUND(E404*U404,2)</f>
        <v>0.96</v>
      </c>
      <c r="W404" s="120"/>
      <c r="X404" s="120" t="s">
        <v>99</v>
      </c>
      <c r="Y404" s="120" t="s">
        <v>100</v>
      </c>
      <c r="Z404" s="110"/>
      <c r="AA404" s="110"/>
      <c r="AB404" s="110"/>
      <c r="AC404" s="110"/>
      <c r="AD404" s="110"/>
      <c r="AE404" s="110"/>
      <c r="AF404" s="110"/>
      <c r="AG404" s="110" t="s">
        <v>102</v>
      </c>
      <c r="AH404" s="110"/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1" x14ac:dyDescent="0.2">
      <c r="A405" s="129">
        <v>185</v>
      </c>
      <c r="B405" s="130" t="s">
        <v>680</v>
      </c>
      <c r="C405" s="145" t="s">
        <v>681</v>
      </c>
      <c r="D405" s="131" t="s">
        <v>124</v>
      </c>
      <c r="E405" s="132">
        <v>224.048</v>
      </c>
      <c r="F405" s="133">
        <v>0</v>
      </c>
      <c r="G405" s="134">
        <f>ROUND(E405*F405,2)</f>
        <v>0</v>
      </c>
      <c r="H405" s="133">
        <v>0</v>
      </c>
      <c r="I405" s="134">
        <f>ROUND(E405*H405,2)</f>
        <v>0</v>
      </c>
      <c r="J405" s="133">
        <v>700</v>
      </c>
      <c r="K405" s="134">
        <f>ROUND(E405*J405,2)</f>
        <v>156833.60000000001</v>
      </c>
      <c r="L405" s="134">
        <v>21</v>
      </c>
      <c r="M405" s="134">
        <f>G405*(1+L405/100)</f>
        <v>0</v>
      </c>
      <c r="N405" s="132">
        <v>0</v>
      </c>
      <c r="O405" s="132">
        <f>ROUND(E405*N405,2)</f>
        <v>0</v>
      </c>
      <c r="P405" s="132">
        <v>0</v>
      </c>
      <c r="Q405" s="132">
        <f>ROUND(E405*P405,2)</f>
        <v>0</v>
      </c>
      <c r="R405" s="134"/>
      <c r="S405" s="134" t="s">
        <v>97</v>
      </c>
      <c r="T405" s="135" t="s">
        <v>98</v>
      </c>
      <c r="U405" s="120">
        <v>0</v>
      </c>
      <c r="V405" s="120">
        <f>ROUND(E405*U405,2)</f>
        <v>0</v>
      </c>
      <c r="W405" s="120"/>
      <c r="X405" s="120" t="s">
        <v>99</v>
      </c>
      <c r="Y405" s="120" t="s">
        <v>100</v>
      </c>
      <c r="Z405" s="110"/>
      <c r="AA405" s="110"/>
      <c r="AB405" s="110"/>
      <c r="AC405" s="110"/>
      <c r="AD405" s="110"/>
      <c r="AE405" s="110"/>
      <c r="AF405" s="110"/>
      <c r="AG405" s="110" t="s">
        <v>101</v>
      </c>
      <c r="AH405" s="110"/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2" x14ac:dyDescent="0.2">
      <c r="A406" s="117"/>
      <c r="B406" s="118"/>
      <c r="C406" s="152" t="s">
        <v>682</v>
      </c>
      <c r="D406" s="149"/>
      <c r="E406" s="150">
        <v>224.048</v>
      </c>
      <c r="F406" s="120"/>
      <c r="G406" s="120"/>
      <c r="H406" s="120"/>
      <c r="I406" s="120"/>
      <c r="J406" s="120"/>
      <c r="K406" s="120"/>
      <c r="L406" s="120"/>
      <c r="M406" s="120"/>
      <c r="N406" s="119"/>
      <c r="O406" s="119"/>
      <c r="P406" s="119"/>
      <c r="Q406" s="119"/>
      <c r="R406" s="120"/>
      <c r="S406" s="120"/>
      <c r="T406" s="120"/>
      <c r="U406" s="120"/>
      <c r="V406" s="120"/>
      <c r="W406" s="120"/>
      <c r="X406" s="120"/>
      <c r="Y406" s="120"/>
      <c r="Z406" s="110"/>
      <c r="AA406" s="110"/>
      <c r="AB406" s="110"/>
      <c r="AC406" s="110"/>
      <c r="AD406" s="110"/>
      <c r="AE406" s="110"/>
      <c r="AF406" s="110"/>
      <c r="AG406" s="110" t="s">
        <v>113</v>
      </c>
      <c r="AH406" s="110">
        <v>0</v>
      </c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1" x14ac:dyDescent="0.2">
      <c r="A407" s="136">
        <v>186</v>
      </c>
      <c r="B407" s="137" t="s">
        <v>683</v>
      </c>
      <c r="C407" s="144" t="s">
        <v>684</v>
      </c>
      <c r="D407" s="138" t="s">
        <v>161</v>
      </c>
      <c r="E407" s="139">
        <v>10</v>
      </c>
      <c r="F407" s="140">
        <v>0</v>
      </c>
      <c r="G407" s="141">
        <f>ROUND(E407*F407,2)</f>
        <v>0</v>
      </c>
      <c r="H407" s="140">
        <v>300</v>
      </c>
      <c r="I407" s="141">
        <f>ROUND(E407*H407,2)</f>
        <v>3000</v>
      </c>
      <c r="J407" s="140">
        <v>0</v>
      </c>
      <c r="K407" s="141">
        <f>ROUND(E407*J407,2)</f>
        <v>0</v>
      </c>
      <c r="L407" s="141">
        <v>21</v>
      </c>
      <c r="M407" s="141">
        <f>G407*(1+L407/100)</f>
        <v>0</v>
      </c>
      <c r="N407" s="139">
        <v>0</v>
      </c>
      <c r="O407" s="139">
        <f>ROUND(E407*N407,2)</f>
        <v>0</v>
      </c>
      <c r="P407" s="139">
        <v>0</v>
      </c>
      <c r="Q407" s="139">
        <f>ROUND(E407*P407,2)</f>
        <v>0</v>
      </c>
      <c r="R407" s="141"/>
      <c r="S407" s="141" t="s">
        <v>97</v>
      </c>
      <c r="T407" s="142" t="s">
        <v>98</v>
      </c>
      <c r="U407" s="120">
        <v>0</v>
      </c>
      <c r="V407" s="120">
        <f>ROUND(E407*U407,2)</f>
        <v>0</v>
      </c>
      <c r="W407" s="120"/>
      <c r="X407" s="120" t="s">
        <v>685</v>
      </c>
      <c r="Y407" s="120" t="s">
        <v>100</v>
      </c>
      <c r="Z407" s="110"/>
      <c r="AA407" s="110"/>
      <c r="AB407" s="110"/>
      <c r="AC407" s="110"/>
      <c r="AD407" s="110"/>
      <c r="AE407" s="110"/>
      <c r="AF407" s="110"/>
      <c r="AG407" s="110" t="s">
        <v>686</v>
      </c>
      <c r="AH407" s="110"/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1" x14ac:dyDescent="0.2">
      <c r="A408" s="136">
        <v>187</v>
      </c>
      <c r="B408" s="137" t="s">
        <v>687</v>
      </c>
      <c r="C408" s="144" t="s">
        <v>688</v>
      </c>
      <c r="D408" s="138" t="s">
        <v>0</v>
      </c>
      <c r="E408" s="139">
        <v>3732.0043000000001</v>
      </c>
      <c r="F408" s="140">
        <v>0</v>
      </c>
      <c r="G408" s="141">
        <f>ROUND(E408*F408,2)</f>
        <v>0</v>
      </c>
      <c r="H408" s="140">
        <v>0</v>
      </c>
      <c r="I408" s="141">
        <f>ROUND(E408*H408,2)</f>
        <v>0</v>
      </c>
      <c r="J408" s="140">
        <v>4.3</v>
      </c>
      <c r="K408" s="141">
        <f>ROUND(E408*J408,2)</f>
        <v>16047.62</v>
      </c>
      <c r="L408" s="141">
        <v>21</v>
      </c>
      <c r="M408" s="141">
        <f>G408*(1+L408/100)</f>
        <v>0</v>
      </c>
      <c r="N408" s="139">
        <v>0</v>
      </c>
      <c r="O408" s="139">
        <f>ROUND(E408*N408,2)</f>
        <v>0</v>
      </c>
      <c r="P408" s="139">
        <v>0</v>
      </c>
      <c r="Q408" s="139">
        <f>ROUND(E408*P408,2)</f>
        <v>0</v>
      </c>
      <c r="R408" s="141" t="s">
        <v>352</v>
      </c>
      <c r="S408" s="141" t="s">
        <v>109</v>
      </c>
      <c r="T408" s="142" t="s">
        <v>109</v>
      </c>
      <c r="U408" s="120">
        <v>0</v>
      </c>
      <c r="V408" s="120">
        <f>ROUND(E408*U408,2)</f>
        <v>0</v>
      </c>
      <c r="W408" s="120"/>
      <c r="X408" s="120" t="s">
        <v>403</v>
      </c>
      <c r="Y408" s="120" t="s">
        <v>100</v>
      </c>
      <c r="Z408" s="110"/>
      <c r="AA408" s="110"/>
      <c r="AB408" s="110"/>
      <c r="AC408" s="110"/>
      <c r="AD408" s="110"/>
      <c r="AE408" s="110"/>
      <c r="AF408" s="110"/>
      <c r="AG408" s="110" t="s">
        <v>404</v>
      </c>
      <c r="AH408" s="110"/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x14ac:dyDescent="0.2">
      <c r="A409" s="122" t="s">
        <v>95</v>
      </c>
      <c r="B409" s="123" t="s">
        <v>63</v>
      </c>
      <c r="C409" s="143" t="s">
        <v>64</v>
      </c>
      <c r="D409" s="124"/>
      <c r="E409" s="125"/>
      <c r="F409" s="126"/>
      <c r="G409" s="126">
        <f>SUMIF(AG410:AG443,"&lt;&gt;NOR",G410:G443)</f>
        <v>0</v>
      </c>
      <c r="H409" s="126"/>
      <c r="I409" s="126">
        <f>SUM(I410:I443)</f>
        <v>19146.589999999997</v>
      </c>
      <c r="J409" s="126"/>
      <c r="K409" s="126">
        <f>SUM(K410:K443)</f>
        <v>178513.68</v>
      </c>
      <c r="L409" s="126"/>
      <c r="M409" s="126">
        <f>SUM(M410:M443)</f>
        <v>0</v>
      </c>
      <c r="N409" s="125"/>
      <c r="O409" s="125">
        <f>SUM(O410:O443)</f>
        <v>0.36</v>
      </c>
      <c r="P409" s="125"/>
      <c r="Q409" s="125">
        <f>SUM(Q410:Q443)</f>
        <v>0</v>
      </c>
      <c r="R409" s="126"/>
      <c r="S409" s="126"/>
      <c r="T409" s="127"/>
      <c r="U409" s="121"/>
      <c r="V409" s="121">
        <f>SUM(V410:V443)</f>
        <v>319.86</v>
      </c>
      <c r="W409" s="121"/>
      <c r="X409" s="121"/>
      <c r="Y409" s="121"/>
      <c r="AG409" t="s">
        <v>96</v>
      </c>
    </row>
    <row r="410" spans="1:60" outlineLevel="1" x14ac:dyDescent="0.2">
      <c r="A410" s="129">
        <v>188</v>
      </c>
      <c r="B410" s="130" t="s">
        <v>689</v>
      </c>
      <c r="C410" s="145" t="s">
        <v>690</v>
      </c>
      <c r="D410" s="131" t="s">
        <v>124</v>
      </c>
      <c r="E410" s="132">
        <v>1237.6043999999999</v>
      </c>
      <c r="F410" s="133">
        <v>0</v>
      </c>
      <c r="G410" s="134">
        <f>ROUND(E410*F410,2)</f>
        <v>0</v>
      </c>
      <c r="H410" s="133">
        <v>0.11</v>
      </c>
      <c r="I410" s="134">
        <f>ROUND(E410*H410,2)</f>
        <v>136.13999999999999</v>
      </c>
      <c r="J410" s="133">
        <v>49.49</v>
      </c>
      <c r="K410" s="134">
        <f>ROUND(E410*J410,2)</f>
        <v>61249.04</v>
      </c>
      <c r="L410" s="134">
        <v>21</v>
      </c>
      <c r="M410" s="134">
        <f>G410*(1+L410/100)</f>
        <v>0</v>
      </c>
      <c r="N410" s="132">
        <v>0</v>
      </c>
      <c r="O410" s="132">
        <f>ROUND(E410*N410,2)</f>
        <v>0</v>
      </c>
      <c r="P410" s="132">
        <v>0</v>
      </c>
      <c r="Q410" s="132">
        <f>ROUND(E410*P410,2)</f>
        <v>0</v>
      </c>
      <c r="R410" s="134" t="s">
        <v>691</v>
      </c>
      <c r="S410" s="134" t="s">
        <v>109</v>
      </c>
      <c r="T410" s="135" t="s">
        <v>109</v>
      </c>
      <c r="U410" s="120">
        <v>9.0480000000000005E-2</v>
      </c>
      <c r="V410" s="120">
        <f>ROUND(E410*U410,2)</f>
        <v>111.98</v>
      </c>
      <c r="W410" s="120"/>
      <c r="X410" s="120" t="s">
        <v>99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102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ht="33.75" outlineLevel="2" x14ac:dyDescent="0.2">
      <c r="A411" s="117"/>
      <c r="B411" s="118"/>
      <c r="C411" s="152" t="s">
        <v>692</v>
      </c>
      <c r="D411" s="149"/>
      <c r="E411" s="150">
        <v>261.19</v>
      </c>
      <c r="F411" s="120"/>
      <c r="G411" s="120"/>
      <c r="H411" s="120"/>
      <c r="I411" s="120"/>
      <c r="J411" s="120"/>
      <c r="K411" s="120"/>
      <c r="L411" s="120"/>
      <c r="M411" s="120"/>
      <c r="N411" s="119"/>
      <c r="O411" s="119"/>
      <c r="P411" s="119"/>
      <c r="Q411" s="119"/>
      <c r="R411" s="120"/>
      <c r="S411" s="120"/>
      <c r="T411" s="120"/>
      <c r="U411" s="120"/>
      <c r="V411" s="120"/>
      <c r="W411" s="120"/>
      <c r="X411" s="120"/>
      <c r="Y411" s="120"/>
      <c r="Z411" s="110"/>
      <c r="AA411" s="110"/>
      <c r="AB411" s="110"/>
      <c r="AC411" s="110"/>
      <c r="AD411" s="110"/>
      <c r="AE411" s="110"/>
      <c r="AF411" s="110"/>
      <c r="AG411" s="110" t="s">
        <v>113</v>
      </c>
      <c r="AH411" s="110">
        <v>0</v>
      </c>
      <c r="AI411" s="110"/>
      <c r="AJ411" s="110"/>
      <c r="AK411" s="110"/>
      <c r="AL411" s="110"/>
      <c r="AM411" s="110"/>
      <c r="AN411" s="110"/>
      <c r="AO411" s="110"/>
      <c r="AP411" s="110"/>
      <c r="AQ411" s="110"/>
      <c r="AR411" s="110"/>
      <c r="AS411" s="110"/>
      <c r="AT411" s="110"/>
      <c r="AU411" s="110"/>
      <c r="AV411" s="110"/>
      <c r="AW411" s="110"/>
      <c r="AX411" s="110"/>
      <c r="AY411" s="110"/>
      <c r="AZ411" s="110"/>
      <c r="BA411" s="110"/>
      <c r="BB411" s="110"/>
      <c r="BC411" s="110"/>
      <c r="BD411" s="110"/>
      <c r="BE411" s="110"/>
      <c r="BF411" s="110"/>
      <c r="BG411" s="110"/>
      <c r="BH411" s="110"/>
    </row>
    <row r="412" spans="1:60" ht="22.5" outlineLevel="3" x14ac:dyDescent="0.2">
      <c r="A412" s="117"/>
      <c r="B412" s="118"/>
      <c r="C412" s="152" t="s">
        <v>693</v>
      </c>
      <c r="D412" s="149"/>
      <c r="E412" s="150">
        <v>265.04000000000002</v>
      </c>
      <c r="F412" s="120"/>
      <c r="G412" s="120"/>
      <c r="H412" s="120"/>
      <c r="I412" s="120"/>
      <c r="J412" s="120"/>
      <c r="K412" s="120"/>
      <c r="L412" s="120"/>
      <c r="M412" s="120"/>
      <c r="N412" s="119"/>
      <c r="O412" s="119"/>
      <c r="P412" s="119"/>
      <c r="Q412" s="119"/>
      <c r="R412" s="120"/>
      <c r="S412" s="120"/>
      <c r="T412" s="120"/>
      <c r="U412" s="120"/>
      <c r="V412" s="120"/>
      <c r="W412" s="120"/>
      <c r="X412" s="120"/>
      <c r="Y412" s="120"/>
      <c r="Z412" s="110"/>
      <c r="AA412" s="110"/>
      <c r="AB412" s="110"/>
      <c r="AC412" s="110"/>
      <c r="AD412" s="110"/>
      <c r="AE412" s="110"/>
      <c r="AF412" s="110"/>
      <c r="AG412" s="110" t="s">
        <v>113</v>
      </c>
      <c r="AH412" s="110">
        <v>0</v>
      </c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ht="33.75" outlineLevel="3" x14ac:dyDescent="0.2">
      <c r="A413" s="117"/>
      <c r="B413" s="118"/>
      <c r="C413" s="152" t="s">
        <v>694</v>
      </c>
      <c r="D413" s="149"/>
      <c r="E413" s="150">
        <v>450.50200000000001</v>
      </c>
      <c r="F413" s="120"/>
      <c r="G413" s="120"/>
      <c r="H413" s="120"/>
      <c r="I413" s="120"/>
      <c r="J413" s="120"/>
      <c r="K413" s="120"/>
      <c r="L413" s="120"/>
      <c r="M413" s="120"/>
      <c r="N413" s="119"/>
      <c r="O413" s="119"/>
      <c r="P413" s="119"/>
      <c r="Q413" s="119"/>
      <c r="R413" s="120"/>
      <c r="S413" s="120"/>
      <c r="T413" s="120"/>
      <c r="U413" s="120"/>
      <c r="V413" s="120"/>
      <c r="W413" s="120"/>
      <c r="X413" s="120"/>
      <c r="Y413" s="120"/>
      <c r="Z413" s="110"/>
      <c r="AA413" s="110"/>
      <c r="AB413" s="110"/>
      <c r="AC413" s="110"/>
      <c r="AD413" s="110"/>
      <c r="AE413" s="110"/>
      <c r="AF413" s="110"/>
      <c r="AG413" s="110" t="s">
        <v>113</v>
      </c>
      <c r="AH413" s="110">
        <v>0</v>
      </c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outlineLevel="3" x14ac:dyDescent="0.2">
      <c r="A414" s="117"/>
      <c r="B414" s="118"/>
      <c r="C414" s="152" t="s">
        <v>695</v>
      </c>
      <c r="D414" s="149"/>
      <c r="E414" s="150">
        <v>-86.994</v>
      </c>
      <c r="F414" s="120"/>
      <c r="G414" s="120"/>
      <c r="H414" s="120"/>
      <c r="I414" s="120"/>
      <c r="J414" s="120"/>
      <c r="K414" s="120"/>
      <c r="L414" s="120"/>
      <c r="M414" s="120"/>
      <c r="N414" s="119"/>
      <c r="O414" s="119"/>
      <c r="P414" s="119"/>
      <c r="Q414" s="119"/>
      <c r="R414" s="120"/>
      <c r="S414" s="120"/>
      <c r="T414" s="120"/>
      <c r="U414" s="120"/>
      <c r="V414" s="120"/>
      <c r="W414" s="120"/>
      <c r="X414" s="120"/>
      <c r="Y414" s="120"/>
      <c r="Z414" s="110"/>
      <c r="AA414" s="110"/>
      <c r="AB414" s="110"/>
      <c r="AC414" s="110"/>
      <c r="AD414" s="110"/>
      <c r="AE414" s="110"/>
      <c r="AF414" s="110"/>
      <c r="AG414" s="110" t="s">
        <v>113</v>
      </c>
      <c r="AH414" s="110">
        <v>0</v>
      </c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ht="22.5" outlineLevel="3" x14ac:dyDescent="0.2">
      <c r="A415" s="117"/>
      <c r="B415" s="118"/>
      <c r="C415" s="152" t="s">
        <v>696</v>
      </c>
      <c r="D415" s="149"/>
      <c r="E415" s="150">
        <v>407.17039999999997</v>
      </c>
      <c r="F415" s="120"/>
      <c r="G415" s="120"/>
      <c r="H415" s="120"/>
      <c r="I415" s="120"/>
      <c r="J415" s="120"/>
      <c r="K415" s="120"/>
      <c r="L415" s="120"/>
      <c r="M415" s="120"/>
      <c r="N415" s="119"/>
      <c r="O415" s="119"/>
      <c r="P415" s="119"/>
      <c r="Q415" s="119"/>
      <c r="R415" s="120"/>
      <c r="S415" s="120"/>
      <c r="T415" s="120"/>
      <c r="U415" s="120"/>
      <c r="V415" s="120"/>
      <c r="W415" s="120"/>
      <c r="X415" s="120"/>
      <c r="Y415" s="120"/>
      <c r="Z415" s="110"/>
      <c r="AA415" s="110"/>
      <c r="AB415" s="110"/>
      <c r="AC415" s="110"/>
      <c r="AD415" s="110"/>
      <c r="AE415" s="110"/>
      <c r="AF415" s="110"/>
      <c r="AG415" s="110" t="s">
        <v>113</v>
      </c>
      <c r="AH415" s="110">
        <v>0</v>
      </c>
      <c r="AI415" s="110"/>
      <c r="AJ415" s="110"/>
      <c r="AK415" s="110"/>
      <c r="AL415" s="110"/>
      <c r="AM415" s="110"/>
      <c r="AN415" s="110"/>
      <c r="AO415" s="110"/>
      <c r="AP415" s="110"/>
      <c r="AQ415" s="110"/>
      <c r="AR415" s="110"/>
      <c r="AS415" s="110"/>
      <c r="AT415" s="110"/>
      <c r="AU415" s="110"/>
      <c r="AV415" s="110"/>
      <c r="AW415" s="110"/>
      <c r="AX415" s="110"/>
      <c r="AY415" s="110"/>
      <c r="AZ415" s="110"/>
      <c r="BA415" s="110"/>
      <c r="BB415" s="110"/>
      <c r="BC415" s="110"/>
      <c r="BD415" s="110"/>
      <c r="BE415" s="110"/>
      <c r="BF415" s="110"/>
      <c r="BG415" s="110"/>
      <c r="BH415" s="110"/>
    </row>
    <row r="416" spans="1:60" outlineLevel="3" x14ac:dyDescent="0.2">
      <c r="A416" s="117"/>
      <c r="B416" s="118"/>
      <c r="C416" s="152" t="s">
        <v>697</v>
      </c>
      <c r="D416" s="149"/>
      <c r="E416" s="150">
        <v>-59.304000000000002</v>
      </c>
      <c r="F416" s="120"/>
      <c r="G416" s="120"/>
      <c r="H416" s="120"/>
      <c r="I416" s="120"/>
      <c r="J416" s="120"/>
      <c r="K416" s="120"/>
      <c r="L416" s="120"/>
      <c r="M416" s="120"/>
      <c r="N416" s="119"/>
      <c r="O416" s="119"/>
      <c r="P416" s="119"/>
      <c r="Q416" s="119"/>
      <c r="R416" s="120"/>
      <c r="S416" s="120"/>
      <c r="T416" s="120"/>
      <c r="U416" s="120"/>
      <c r="V416" s="120"/>
      <c r="W416" s="120"/>
      <c r="X416" s="120"/>
      <c r="Y416" s="120"/>
      <c r="Z416" s="110"/>
      <c r="AA416" s="110"/>
      <c r="AB416" s="110"/>
      <c r="AC416" s="110"/>
      <c r="AD416" s="110"/>
      <c r="AE416" s="110"/>
      <c r="AF416" s="110"/>
      <c r="AG416" s="110" t="s">
        <v>113</v>
      </c>
      <c r="AH416" s="110">
        <v>0</v>
      </c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22.5" outlineLevel="1" x14ac:dyDescent="0.2">
      <c r="A417" s="129">
        <v>189</v>
      </c>
      <c r="B417" s="130" t="s">
        <v>698</v>
      </c>
      <c r="C417" s="145" t="s">
        <v>699</v>
      </c>
      <c r="D417" s="131" t="s">
        <v>124</v>
      </c>
      <c r="E417" s="132">
        <v>1546.8227999999999</v>
      </c>
      <c r="F417" s="133">
        <v>0</v>
      </c>
      <c r="G417" s="134">
        <f>ROUND(E417*F417,2)</f>
        <v>0</v>
      </c>
      <c r="H417" s="133">
        <v>5.59</v>
      </c>
      <c r="I417" s="134">
        <f>ROUND(E417*H417,2)</f>
        <v>8646.74</v>
      </c>
      <c r="J417" s="133">
        <v>18.309999999999999</v>
      </c>
      <c r="K417" s="134">
        <f>ROUND(E417*J417,2)</f>
        <v>28322.33</v>
      </c>
      <c r="L417" s="134">
        <v>21</v>
      </c>
      <c r="M417" s="134">
        <f>G417*(1+L417/100)</f>
        <v>0</v>
      </c>
      <c r="N417" s="132">
        <v>6.9999999999999994E-5</v>
      </c>
      <c r="O417" s="132">
        <f>ROUND(E417*N417,2)</f>
        <v>0.11</v>
      </c>
      <c r="P417" s="132">
        <v>0</v>
      </c>
      <c r="Q417" s="132">
        <f>ROUND(E417*P417,2)</f>
        <v>0</v>
      </c>
      <c r="R417" s="134" t="s">
        <v>691</v>
      </c>
      <c r="S417" s="134" t="s">
        <v>109</v>
      </c>
      <c r="T417" s="135" t="s">
        <v>109</v>
      </c>
      <c r="U417" s="120">
        <v>3.2480000000000002E-2</v>
      </c>
      <c r="V417" s="120">
        <f>ROUND(E417*U417,2)</f>
        <v>50.24</v>
      </c>
      <c r="W417" s="120"/>
      <c r="X417" s="120" t="s">
        <v>99</v>
      </c>
      <c r="Y417" s="120" t="s">
        <v>100</v>
      </c>
      <c r="Z417" s="110"/>
      <c r="AA417" s="110"/>
      <c r="AB417" s="110"/>
      <c r="AC417" s="110"/>
      <c r="AD417" s="110"/>
      <c r="AE417" s="110"/>
      <c r="AF417" s="110"/>
      <c r="AG417" s="110" t="s">
        <v>102</v>
      </c>
      <c r="AH417" s="110"/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outlineLevel="2" x14ac:dyDescent="0.2">
      <c r="A418" s="117"/>
      <c r="B418" s="118"/>
      <c r="C418" s="152" t="s">
        <v>700</v>
      </c>
      <c r="D418" s="149"/>
      <c r="E418" s="150">
        <v>1546.8227999999999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outlineLevel="1" x14ac:dyDescent="0.2">
      <c r="A419" s="129">
        <v>190</v>
      </c>
      <c r="B419" s="130" t="s">
        <v>701</v>
      </c>
      <c r="C419" s="145" t="s">
        <v>702</v>
      </c>
      <c r="D419" s="131" t="s">
        <v>124</v>
      </c>
      <c r="E419" s="132">
        <v>1546.8227999999999</v>
      </c>
      <c r="F419" s="133">
        <v>0</v>
      </c>
      <c r="G419" s="134">
        <f>ROUND(E419*F419,2)</f>
        <v>0</v>
      </c>
      <c r="H419" s="133">
        <v>6.7</v>
      </c>
      <c r="I419" s="134">
        <f>ROUND(E419*H419,2)</f>
        <v>10363.709999999999</v>
      </c>
      <c r="J419" s="133">
        <v>57.5</v>
      </c>
      <c r="K419" s="134">
        <f>ROUND(E419*J419,2)</f>
        <v>88942.31</v>
      </c>
      <c r="L419" s="134">
        <v>21</v>
      </c>
      <c r="M419" s="134">
        <f>G419*(1+L419/100)</f>
        <v>0</v>
      </c>
      <c r="N419" s="132">
        <v>1.6000000000000001E-4</v>
      </c>
      <c r="O419" s="132">
        <f>ROUND(E419*N419,2)</f>
        <v>0.25</v>
      </c>
      <c r="P419" s="132">
        <v>0</v>
      </c>
      <c r="Q419" s="132">
        <f>ROUND(E419*P419,2)</f>
        <v>0</v>
      </c>
      <c r="R419" s="134" t="s">
        <v>691</v>
      </c>
      <c r="S419" s="134" t="s">
        <v>109</v>
      </c>
      <c r="T419" s="135" t="s">
        <v>109</v>
      </c>
      <c r="U419" s="120">
        <v>0.10191</v>
      </c>
      <c r="V419" s="120">
        <f>ROUND(E419*U419,2)</f>
        <v>157.63999999999999</v>
      </c>
      <c r="W419" s="120"/>
      <c r="X419" s="120" t="s">
        <v>99</v>
      </c>
      <c r="Y419" s="120" t="s">
        <v>100</v>
      </c>
      <c r="Z419" s="110"/>
      <c r="AA419" s="110"/>
      <c r="AB419" s="110"/>
      <c r="AC419" s="110"/>
      <c r="AD419" s="110"/>
      <c r="AE419" s="110"/>
      <c r="AF419" s="110"/>
      <c r="AG419" s="110" t="s">
        <v>356</v>
      </c>
      <c r="AH419" s="110"/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ht="33.75" outlineLevel="2" x14ac:dyDescent="0.2">
      <c r="A420" s="117"/>
      <c r="B420" s="118"/>
      <c r="C420" s="152" t="s">
        <v>703</v>
      </c>
      <c r="D420" s="149"/>
      <c r="E420" s="150">
        <v>257.33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ht="22.5" outlineLevel="3" x14ac:dyDescent="0.2">
      <c r="A421" s="117"/>
      <c r="B421" s="118"/>
      <c r="C421" s="152" t="s">
        <v>704</v>
      </c>
      <c r="D421" s="149"/>
      <c r="E421" s="150">
        <v>257.56</v>
      </c>
      <c r="F421" s="120"/>
      <c r="G421" s="120"/>
      <c r="H421" s="120"/>
      <c r="I421" s="120"/>
      <c r="J421" s="120"/>
      <c r="K421" s="120"/>
      <c r="L421" s="120"/>
      <c r="M421" s="120"/>
      <c r="N421" s="119"/>
      <c r="O421" s="119"/>
      <c r="P421" s="119"/>
      <c r="Q421" s="119"/>
      <c r="R421" s="120"/>
      <c r="S421" s="120"/>
      <c r="T421" s="120"/>
      <c r="U421" s="120"/>
      <c r="V421" s="120"/>
      <c r="W421" s="120"/>
      <c r="X421" s="120"/>
      <c r="Y421" s="120"/>
      <c r="Z421" s="110"/>
      <c r="AA421" s="110"/>
      <c r="AB421" s="110"/>
      <c r="AC421" s="110"/>
      <c r="AD421" s="110"/>
      <c r="AE421" s="110"/>
      <c r="AF421" s="110"/>
      <c r="AG421" s="110" t="s">
        <v>113</v>
      </c>
      <c r="AH421" s="110">
        <v>0</v>
      </c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outlineLevel="3" x14ac:dyDescent="0.2">
      <c r="A422" s="117"/>
      <c r="B422" s="118"/>
      <c r="C422" s="152" t="s">
        <v>705</v>
      </c>
      <c r="D422" s="149"/>
      <c r="E422" s="150">
        <v>36.14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outlineLevel="3" x14ac:dyDescent="0.2">
      <c r="A423" s="117"/>
      <c r="B423" s="118"/>
      <c r="C423" s="152" t="s">
        <v>706</v>
      </c>
      <c r="D423" s="149"/>
      <c r="E423" s="150">
        <v>54.875599999999999</v>
      </c>
      <c r="F423" s="120"/>
      <c r="G423" s="120"/>
      <c r="H423" s="120"/>
      <c r="I423" s="120"/>
      <c r="J423" s="120"/>
      <c r="K423" s="120"/>
      <c r="L423" s="120"/>
      <c r="M423" s="120"/>
      <c r="N423" s="119"/>
      <c r="O423" s="119"/>
      <c r="P423" s="119"/>
      <c r="Q423" s="119"/>
      <c r="R423" s="120"/>
      <c r="S423" s="120"/>
      <c r="T423" s="120"/>
      <c r="U423" s="120"/>
      <c r="V423" s="120"/>
      <c r="W423" s="120"/>
      <c r="X423" s="120"/>
      <c r="Y423" s="120"/>
      <c r="Z423" s="110"/>
      <c r="AA423" s="110"/>
      <c r="AB423" s="110"/>
      <c r="AC423" s="110"/>
      <c r="AD423" s="110"/>
      <c r="AE423" s="110"/>
      <c r="AF423" s="110"/>
      <c r="AG423" s="110" t="s">
        <v>113</v>
      </c>
      <c r="AH423" s="110">
        <v>0</v>
      </c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3" x14ac:dyDescent="0.2">
      <c r="A424" s="117"/>
      <c r="B424" s="118"/>
      <c r="C424" s="152" t="s">
        <v>707</v>
      </c>
      <c r="D424" s="149"/>
      <c r="E424" s="150">
        <v>6.4619999999999997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3" x14ac:dyDescent="0.2">
      <c r="A425" s="117"/>
      <c r="B425" s="118"/>
      <c r="C425" s="152" t="s">
        <v>708</v>
      </c>
      <c r="D425" s="149"/>
      <c r="E425" s="150">
        <v>13.068</v>
      </c>
      <c r="F425" s="120"/>
      <c r="G425" s="120"/>
      <c r="H425" s="120"/>
      <c r="I425" s="120"/>
      <c r="J425" s="120"/>
      <c r="K425" s="120"/>
      <c r="L425" s="120"/>
      <c r="M425" s="120"/>
      <c r="N425" s="119"/>
      <c r="O425" s="119"/>
      <c r="P425" s="119"/>
      <c r="Q425" s="119"/>
      <c r="R425" s="120"/>
      <c r="S425" s="120"/>
      <c r="T425" s="120"/>
      <c r="U425" s="120"/>
      <c r="V425" s="120"/>
      <c r="W425" s="120"/>
      <c r="X425" s="120"/>
      <c r="Y425" s="120"/>
      <c r="Z425" s="110"/>
      <c r="AA425" s="110"/>
      <c r="AB425" s="110"/>
      <c r="AC425" s="110"/>
      <c r="AD425" s="110"/>
      <c r="AE425" s="110"/>
      <c r="AF425" s="110"/>
      <c r="AG425" s="110" t="s">
        <v>113</v>
      </c>
      <c r="AH425" s="110">
        <v>0</v>
      </c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outlineLevel="3" x14ac:dyDescent="0.2">
      <c r="A426" s="117"/>
      <c r="B426" s="118"/>
      <c r="C426" s="152" t="s">
        <v>709</v>
      </c>
      <c r="D426" s="149"/>
      <c r="E426" s="150">
        <v>83.579599999999999</v>
      </c>
      <c r="F426" s="120"/>
      <c r="G426" s="120"/>
      <c r="H426" s="120"/>
      <c r="I426" s="120"/>
      <c r="J426" s="120"/>
      <c r="K426" s="120"/>
      <c r="L426" s="120"/>
      <c r="M426" s="120"/>
      <c r="N426" s="119"/>
      <c r="O426" s="119"/>
      <c r="P426" s="119"/>
      <c r="Q426" s="119"/>
      <c r="R426" s="120"/>
      <c r="S426" s="120"/>
      <c r="T426" s="120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 t="s">
        <v>113</v>
      </c>
      <c r="AH426" s="110">
        <v>0</v>
      </c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outlineLevel="3" x14ac:dyDescent="0.2">
      <c r="A427" s="117"/>
      <c r="B427" s="118"/>
      <c r="C427" s="152" t="s">
        <v>710</v>
      </c>
      <c r="D427" s="149"/>
      <c r="E427" s="150">
        <v>85.113600000000005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outlineLevel="3" x14ac:dyDescent="0.2">
      <c r="A428" s="117"/>
      <c r="B428" s="118"/>
      <c r="C428" s="152" t="s">
        <v>709</v>
      </c>
      <c r="D428" s="149"/>
      <c r="E428" s="150">
        <v>83.579599999999999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">
      <c r="A429" s="117"/>
      <c r="B429" s="118"/>
      <c r="C429" s="152" t="s">
        <v>711</v>
      </c>
      <c r="D429" s="149"/>
      <c r="E429" s="150">
        <v>13.302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">
      <c r="A430" s="117"/>
      <c r="B430" s="118"/>
      <c r="C430" s="152" t="s">
        <v>712</v>
      </c>
      <c r="D430" s="149"/>
      <c r="E430" s="150">
        <v>48.23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">
      <c r="A431" s="117"/>
      <c r="B431" s="118"/>
      <c r="C431" s="152" t="s">
        <v>713</v>
      </c>
      <c r="D431" s="149"/>
      <c r="E431" s="150">
        <v>3.09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">
      <c r="A432" s="117"/>
      <c r="B432" s="118"/>
      <c r="C432" s="152" t="s">
        <v>714</v>
      </c>
      <c r="D432" s="149"/>
      <c r="E432" s="150">
        <v>43.617600000000003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">
      <c r="A433" s="117"/>
      <c r="B433" s="118"/>
      <c r="C433" s="152" t="s">
        <v>715</v>
      </c>
      <c r="D433" s="149"/>
      <c r="E433" s="150">
        <v>36.92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">
      <c r="A434" s="117"/>
      <c r="B434" s="118"/>
      <c r="C434" s="152" t="s">
        <v>705</v>
      </c>
      <c r="D434" s="149"/>
      <c r="E434" s="150">
        <v>36.14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">
      <c r="A435" s="117"/>
      <c r="B435" s="118"/>
      <c r="C435" s="152" t="s">
        <v>716</v>
      </c>
      <c r="D435" s="149"/>
      <c r="E435" s="150">
        <v>48.708399999999997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">
      <c r="A436" s="117"/>
      <c r="B436" s="118"/>
      <c r="C436" s="152" t="s">
        <v>717</v>
      </c>
      <c r="D436" s="149"/>
      <c r="E436" s="150">
        <v>16.124400000000001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">
      <c r="A437" s="117"/>
      <c r="B437" s="118"/>
      <c r="C437" s="152" t="s">
        <v>718</v>
      </c>
      <c r="D437" s="149"/>
      <c r="E437" s="150">
        <v>85.373599999999996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">
      <c r="A438" s="117"/>
      <c r="B438" s="118"/>
      <c r="C438" s="152" t="s">
        <v>719</v>
      </c>
      <c r="D438" s="149"/>
      <c r="E438" s="150">
        <v>183.2792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">
      <c r="A439" s="117"/>
      <c r="B439" s="118"/>
      <c r="C439" s="152" t="s">
        <v>720</v>
      </c>
      <c r="D439" s="149"/>
      <c r="E439" s="150">
        <v>13.151999999999999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">
      <c r="A440" s="117"/>
      <c r="B440" s="118"/>
      <c r="C440" s="152" t="s">
        <v>721</v>
      </c>
      <c r="D440" s="149"/>
      <c r="E440" s="150">
        <v>42.38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">
      <c r="A441" s="117"/>
      <c r="B441" s="118"/>
      <c r="C441" s="152" t="s">
        <v>722</v>
      </c>
      <c r="D441" s="149"/>
      <c r="E441" s="150">
        <v>36.53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">
      <c r="A442" s="117"/>
      <c r="B442" s="118"/>
      <c r="C442" s="152" t="s">
        <v>723</v>
      </c>
      <c r="D442" s="149"/>
      <c r="E442" s="150">
        <v>7.6619999999999999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">
      <c r="A443" s="117"/>
      <c r="B443" s="118"/>
      <c r="C443" s="152" t="s">
        <v>724</v>
      </c>
      <c r="D443" s="149"/>
      <c r="E443" s="150">
        <v>54.605200000000004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x14ac:dyDescent="0.2">
      <c r="A444" s="122" t="s">
        <v>95</v>
      </c>
      <c r="B444" s="123" t="s">
        <v>65</v>
      </c>
      <c r="C444" s="143" t="s">
        <v>66</v>
      </c>
      <c r="D444" s="124"/>
      <c r="E444" s="125"/>
      <c r="F444" s="126"/>
      <c r="G444" s="126">
        <f>SUMIF(AG445:AG451,"&lt;&gt;NOR",G445:G451)</f>
        <v>0</v>
      </c>
      <c r="H444" s="126"/>
      <c r="I444" s="126">
        <f>SUM(I445:I451)</f>
        <v>0</v>
      </c>
      <c r="J444" s="126"/>
      <c r="K444" s="126">
        <f>SUM(K445:K451)</f>
        <v>659974.15999999992</v>
      </c>
      <c r="L444" s="126"/>
      <c r="M444" s="126">
        <f>SUM(M445:M451)</f>
        <v>0</v>
      </c>
      <c r="N444" s="125"/>
      <c r="O444" s="125">
        <f>SUM(O445:O451)</f>
        <v>0</v>
      </c>
      <c r="P444" s="125"/>
      <c r="Q444" s="125">
        <f>SUM(Q445:Q451)</f>
        <v>0</v>
      </c>
      <c r="R444" s="126"/>
      <c r="S444" s="126"/>
      <c r="T444" s="127"/>
      <c r="U444" s="121"/>
      <c r="V444" s="121">
        <f>SUM(V445:V451)</f>
        <v>423.63</v>
      </c>
      <c r="W444" s="121"/>
      <c r="X444" s="121"/>
      <c r="Y444" s="121"/>
      <c r="AG444" t="s">
        <v>96</v>
      </c>
    </row>
    <row r="445" spans="1:60" ht="22.5" outlineLevel="1" x14ac:dyDescent="0.2">
      <c r="A445" s="136">
        <v>191</v>
      </c>
      <c r="B445" s="137" t="s">
        <v>725</v>
      </c>
      <c r="C445" s="144" t="s">
        <v>726</v>
      </c>
      <c r="D445" s="138" t="s">
        <v>402</v>
      </c>
      <c r="E445" s="139">
        <v>100.45574000000001</v>
      </c>
      <c r="F445" s="140">
        <v>0</v>
      </c>
      <c r="G445" s="141">
        <f>ROUND(E445*F445,2)</f>
        <v>0</v>
      </c>
      <c r="H445" s="140">
        <v>0</v>
      </c>
      <c r="I445" s="141">
        <f>ROUND(E445*H445,2)</f>
        <v>0</v>
      </c>
      <c r="J445" s="140">
        <v>419</v>
      </c>
      <c r="K445" s="141">
        <f>ROUND(E445*J445,2)</f>
        <v>42090.96</v>
      </c>
      <c r="L445" s="141">
        <v>21</v>
      </c>
      <c r="M445" s="141">
        <f>G445*(1+L445/100)</f>
        <v>0</v>
      </c>
      <c r="N445" s="139">
        <v>0</v>
      </c>
      <c r="O445" s="139">
        <f>ROUND(E445*N445,2)</f>
        <v>0</v>
      </c>
      <c r="P445" s="139">
        <v>0</v>
      </c>
      <c r="Q445" s="139">
        <f>ROUND(E445*P445,2)</f>
        <v>0</v>
      </c>
      <c r="R445" s="141" t="s">
        <v>271</v>
      </c>
      <c r="S445" s="141" t="s">
        <v>109</v>
      </c>
      <c r="T445" s="142" t="s">
        <v>109</v>
      </c>
      <c r="U445" s="120">
        <v>0.93300000000000005</v>
      </c>
      <c r="V445" s="120">
        <f>ROUND(E445*U445,2)</f>
        <v>93.73</v>
      </c>
      <c r="W445" s="120"/>
      <c r="X445" s="120" t="s">
        <v>727</v>
      </c>
      <c r="Y445" s="120" t="s">
        <v>100</v>
      </c>
      <c r="Z445" s="110"/>
      <c r="AA445" s="110"/>
      <c r="AB445" s="110"/>
      <c r="AC445" s="110"/>
      <c r="AD445" s="110"/>
      <c r="AE445" s="110"/>
      <c r="AF445" s="110"/>
      <c r="AG445" s="110" t="s">
        <v>728</v>
      </c>
      <c r="AH445" s="110"/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outlineLevel="1" x14ac:dyDescent="0.2">
      <c r="A446" s="129">
        <v>192</v>
      </c>
      <c r="B446" s="130" t="s">
        <v>729</v>
      </c>
      <c r="C446" s="145" t="s">
        <v>730</v>
      </c>
      <c r="D446" s="131" t="s">
        <v>402</v>
      </c>
      <c r="E446" s="132">
        <v>200.91148999999999</v>
      </c>
      <c r="F446" s="133">
        <v>0</v>
      </c>
      <c r="G446" s="134">
        <f>ROUND(E446*F446,2)</f>
        <v>0</v>
      </c>
      <c r="H446" s="133">
        <v>0</v>
      </c>
      <c r="I446" s="134">
        <f>ROUND(E446*H446,2)</f>
        <v>0</v>
      </c>
      <c r="J446" s="133">
        <v>271.5</v>
      </c>
      <c r="K446" s="134">
        <f>ROUND(E446*J446,2)</f>
        <v>54547.47</v>
      </c>
      <c r="L446" s="134">
        <v>21</v>
      </c>
      <c r="M446" s="134">
        <f>G446*(1+L446/100)</f>
        <v>0</v>
      </c>
      <c r="N446" s="132">
        <v>0</v>
      </c>
      <c r="O446" s="132">
        <f>ROUND(E446*N446,2)</f>
        <v>0</v>
      </c>
      <c r="P446" s="132">
        <v>0</v>
      </c>
      <c r="Q446" s="132">
        <f>ROUND(E446*P446,2)</f>
        <v>0</v>
      </c>
      <c r="R446" s="134" t="s">
        <v>271</v>
      </c>
      <c r="S446" s="134" t="s">
        <v>109</v>
      </c>
      <c r="T446" s="135" t="s">
        <v>109</v>
      </c>
      <c r="U446" s="120">
        <v>0.49</v>
      </c>
      <c r="V446" s="120">
        <f>ROUND(E446*U446,2)</f>
        <v>98.45</v>
      </c>
      <c r="W446" s="120"/>
      <c r="X446" s="120" t="s">
        <v>727</v>
      </c>
      <c r="Y446" s="120" t="s">
        <v>100</v>
      </c>
      <c r="Z446" s="110"/>
      <c r="AA446" s="110"/>
      <c r="AB446" s="110"/>
      <c r="AC446" s="110"/>
      <c r="AD446" s="110"/>
      <c r="AE446" s="110"/>
      <c r="AF446" s="110"/>
      <c r="AG446" s="110" t="s">
        <v>728</v>
      </c>
      <c r="AH446" s="110"/>
      <c r="AI446" s="110"/>
      <c r="AJ446" s="110"/>
      <c r="AK446" s="110"/>
      <c r="AL446" s="110"/>
      <c r="AM446" s="110"/>
      <c r="AN446" s="110"/>
      <c r="AO446" s="110"/>
      <c r="AP446" s="110"/>
      <c r="AQ446" s="110"/>
      <c r="AR446" s="110"/>
      <c r="AS446" s="110"/>
      <c r="AT446" s="110"/>
      <c r="AU446" s="110"/>
      <c r="AV446" s="110"/>
      <c r="AW446" s="110"/>
      <c r="AX446" s="110"/>
      <c r="AY446" s="110"/>
      <c r="AZ446" s="110"/>
      <c r="BA446" s="110"/>
      <c r="BB446" s="110"/>
      <c r="BC446" s="110"/>
      <c r="BD446" s="110"/>
      <c r="BE446" s="110"/>
      <c r="BF446" s="110"/>
      <c r="BG446" s="110"/>
      <c r="BH446" s="110"/>
    </row>
    <row r="447" spans="1:60" outlineLevel="2" x14ac:dyDescent="0.2">
      <c r="A447" s="117"/>
      <c r="B447" s="118"/>
      <c r="C447" s="306" t="s">
        <v>731</v>
      </c>
      <c r="D447" s="307"/>
      <c r="E447" s="307"/>
      <c r="F447" s="307"/>
      <c r="G447" s="307"/>
      <c r="H447" s="120"/>
      <c r="I447" s="120"/>
      <c r="J447" s="120"/>
      <c r="K447" s="120"/>
      <c r="L447" s="120"/>
      <c r="M447" s="120"/>
      <c r="N447" s="119"/>
      <c r="O447" s="119"/>
      <c r="P447" s="119"/>
      <c r="Q447" s="119"/>
      <c r="R447" s="120"/>
      <c r="S447" s="120"/>
      <c r="T447" s="120"/>
      <c r="U447" s="120"/>
      <c r="V447" s="120"/>
      <c r="W447" s="120"/>
      <c r="X447" s="120"/>
      <c r="Y447" s="120"/>
      <c r="Z447" s="110"/>
      <c r="AA447" s="110"/>
      <c r="AB447" s="110"/>
      <c r="AC447" s="110"/>
      <c r="AD447" s="110"/>
      <c r="AE447" s="110"/>
      <c r="AF447" s="110"/>
      <c r="AG447" s="110" t="s">
        <v>210</v>
      </c>
      <c r="AH447" s="110"/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1" x14ac:dyDescent="0.2">
      <c r="A448" s="136">
        <v>193</v>
      </c>
      <c r="B448" s="137" t="s">
        <v>732</v>
      </c>
      <c r="C448" s="144" t="s">
        <v>733</v>
      </c>
      <c r="D448" s="138" t="s">
        <v>402</v>
      </c>
      <c r="E448" s="139">
        <v>200.91148999999999</v>
      </c>
      <c r="F448" s="140">
        <v>0</v>
      </c>
      <c r="G448" s="141">
        <f>ROUND(E448*F448,2)</f>
        <v>0</v>
      </c>
      <c r="H448" s="140">
        <v>0</v>
      </c>
      <c r="I448" s="141">
        <f>ROUND(E448*H448,2)</f>
        <v>0</v>
      </c>
      <c r="J448" s="140">
        <v>25</v>
      </c>
      <c r="K448" s="141">
        <f>ROUND(E448*J448,2)</f>
        <v>5022.79</v>
      </c>
      <c r="L448" s="141">
        <v>21</v>
      </c>
      <c r="M448" s="141">
        <f>G448*(1+L448/100)</f>
        <v>0</v>
      </c>
      <c r="N448" s="139">
        <v>0</v>
      </c>
      <c r="O448" s="139">
        <f>ROUND(E448*N448,2)</f>
        <v>0</v>
      </c>
      <c r="P448" s="139">
        <v>0</v>
      </c>
      <c r="Q448" s="139">
        <f>ROUND(E448*P448,2)</f>
        <v>0</v>
      </c>
      <c r="R448" s="141" t="s">
        <v>271</v>
      </c>
      <c r="S448" s="141" t="s">
        <v>109</v>
      </c>
      <c r="T448" s="142" t="s">
        <v>109</v>
      </c>
      <c r="U448" s="120">
        <v>0</v>
      </c>
      <c r="V448" s="120">
        <f>ROUND(E448*U448,2)</f>
        <v>0</v>
      </c>
      <c r="W448" s="120"/>
      <c r="X448" s="120" t="s">
        <v>727</v>
      </c>
      <c r="Y448" s="120" t="s">
        <v>100</v>
      </c>
      <c r="Z448" s="110"/>
      <c r="AA448" s="110"/>
      <c r="AB448" s="110"/>
      <c r="AC448" s="110"/>
      <c r="AD448" s="110"/>
      <c r="AE448" s="110"/>
      <c r="AF448" s="110"/>
      <c r="AG448" s="110" t="s">
        <v>728</v>
      </c>
      <c r="AH448" s="110"/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1" x14ac:dyDescent="0.2">
      <c r="A449" s="136">
        <v>194</v>
      </c>
      <c r="B449" s="137" t="s">
        <v>734</v>
      </c>
      <c r="C449" s="144" t="s">
        <v>735</v>
      </c>
      <c r="D449" s="138" t="s">
        <v>402</v>
      </c>
      <c r="E449" s="139">
        <v>200.91148999999999</v>
      </c>
      <c r="F449" s="140">
        <v>0</v>
      </c>
      <c r="G449" s="141">
        <f>ROUND(E449*F449,2)</f>
        <v>0</v>
      </c>
      <c r="H449" s="140">
        <v>0</v>
      </c>
      <c r="I449" s="141">
        <f>ROUND(E449*H449,2)</f>
        <v>0</v>
      </c>
      <c r="J449" s="140">
        <v>383.5</v>
      </c>
      <c r="K449" s="141">
        <f>ROUND(E449*J449,2)</f>
        <v>77049.56</v>
      </c>
      <c r="L449" s="141">
        <v>21</v>
      </c>
      <c r="M449" s="141">
        <f>G449*(1+L449/100)</f>
        <v>0</v>
      </c>
      <c r="N449" s="139">
        <v>0</v>
      </c>
      <c r="O449" s="139">
        <f>ROUND(E449*N449,2)</f>
        <v>0</v>
      </c>
      <c r="P449" s="139">
        <v>0</v>
      </c>
      <c r="Q449" s="139">
        <f>ROUND(E449*P449,2)</f>
        <v>0</v>
      </c>
      <c r="R449" s="141" t="s">
        <v>271</v>
      </c>
      <c r="S449" s="141" t="s">
        <v>109</v>
      </c>
      <c r="T449" s="142" t="s">
        <v>109</v>
      </c>
      <c r="U449" s="120">
        <v>0.94199999999999995</v>
      </c>
      <c r="V449" s="120">
        <f>ROUND(E449*U449,2)</f>
        <v>189.26</v>
      </c>
      <c r="W449" s="120"/>
      <c r="X449" s="120" t="s">
        <v>727</v>
      </c>
      <c r="Y449" s="120" t="s">
        <v>100</v>
      </c>
      <c r="Z449" s="110"/>
      <c r="AA449" s="110"/>
      <c r="AB449" s="110"/>
      <c r="AC449" s="110"/>
      <c r="AD449" s="110"/>
      <c r="AE449" s="110"/>
      <c r="AF449" s="110"/>
      <c r="AG449" s="110" t="s">
        <v>728</v>
      </c>
      <c r="AH449" s="110"/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ht="22.5" outlineLevel="1" x14ac:dyDescent="0.2">
      <c r="A450" s="136">
        <v>195</v>
      </c>
      <c r="B450" s="137" t="s">
        <v>736</v>
      </c>
      <c r="C450" s="144" t="s">
        <v>737</v>
      </c>
      <c r="D450" s="138" t="s">
        <v>402</v>
      </c>
      <c r="E450" s="139">
        <v>401.82297</v>
      </c>
      <c r="F450" s="140">
        <v>0</v>
      </c>
      <c r="G450" s="141">
        <f>ROUND(E450*F450,2)</f>
        <v>0</v>
      </c>
      <c r="H450" s="140">
        <v>0</v>
      </c>
      <c r="I450" s="141">
        <f>ROUND(E450*H450,2)</f>
        <v>0</v>
      </c>
      <c r="J450" s="140">
        <v>42.7</v>
      </c>
      <c r="K450" s="141">
        <f>ROUND(E450*J450,2)</f>
        <v>17157.84</v>
      </c>
      <c r="L450" s="141">
        <v>21</v>
      </c>
      <c r="M450" s="141">
        <f>G450*(1+L450/100)</f>
        <v>0</v>
      </c>
      <c r="N450" s="139">
        <v>0</v>
      </c>
      <c r="O450" s="139">
        <f>ROUND(E450*N450,2)</f>
        <v>0</v>
      </c>
      <c r="P450" s="139">
        <v>0</v>
      </c>
      <c r="Q450" s="139">
        <f>ROUND(E450*P450,2)</f>
        <v>0</v>
      </c>
      <c r="R450" s="141" t="s">
        <v>271</v>
      </c>
      <c r="S450" s="141" t="s">
        <v>109</v>
      </c>
      <c r="T450" s="142" t="s">
        <v>109</v>
      </c>
      <c r="U450" s="120">
        <v>0.105</v>
      </c>
      <c r="V450" s="120">
        <f>ROUND(E450*U450,2)</f>
        <v>42.19</v>
      </c>
      <c r="W450" s="120"/>
      <c r="X450" s="120" t="s">
        <v>727</v>
      </c>
      <c r="Y450" s="120" t="s">
        <v>100</v>
      </c>
      <c r="Z450" s="110"/>
      <c r="AA450" s="110"/>
      <c r="AB450" s="110"/>
      <c r="AC450" s="110"/>
      <c r="AD450" s="110"/>
      <c r="AE450" s="110"/>
      <c r="AF450" s="110"/>
      <c r="AG450" s="110" t="s">
        <v>728</v>
      </c>
      <c r="AH450" s="110"/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ht="22.5" outlineLevel="1" x14ac:dyDescent="0.2">
      <c r="A451" s="129">
        <v>196</v>
      </c>
      <c r="B451" s="130" t="s">
        <v>738</v>
      </c>
      <c r="C451" s="145" t="s">
        <v>739</v>
      </c>
      <c r="D451" s="131" t="s">
        <v>402</v>
      </c>
      <c r="E451" s="132">
        <v>200.91148999999999</v>
      </c>
      <c r="F451" s="133">
        <v>0</v>
      </c>
      <c r="G451" s="134">
        <f>ROUND(E451*F451,2)</f>
        <v>0</v>
      </c>
      <c r="H451" s="133">
        <v>0</v>
      </c>
      <c r="I451" s="134">
        <f>ROUND(E451*H451,2)</f>
        <v>0</v>
      </c>
      <c r="J451" s="133">
        <v>2310</v>
      </c>
      <c r="K451" s="134">
        <f>ROUND(E451*J451,2)</f>
        <v>464105.54</v>
      </c>
      <c r="L451" s="134">
        <v>21</v>
      </c>
      <c r="M451" s="134">
        <f>G451*(1+L451/100)</f>
        <v>0</v>
      </c>
      <c r="N451" s="132">
        <v>0</v>
      </c>
      <c r="O451" s="132">
        <f>ROUND(E451*N451,2)</f>
        <v>0</v>
      </c>
      <c r="P451" s="132">
        <v>0</v>
      </c>
      <c r="Q451" s="132">
        <f>ROUND(E451*P451,2)</f>
        <v>0</v>
      </c>
      <c r="R451" s="134" t="s">
        <v>271</v>
      </c>
      <c r="S451" s="134" t="s">
        <v>109</v>
      </c>
      <c r="T451" s="135" t="s">
        <v>109</v>
      </c>
      <c r="U451" s="120">
        <v>0</v>
      </c>
      <c r="V451" s="120">
        <f>ROUND(E451*U451,2)</f>
        <v>0</v>
      </c>
      <c r="W451" s="120"/>
      <c r="X451" s="120" t="s">
        <v>727</v>
      </c>
      <c r="Y451" s="120" t="s">
        <v>100</v>
      </c>
      <c r="Z451" s="110"/>
      <c r="AA451" s="110"/>
      <c r="AB451" s="110"/>
      <c r="AC451" s="110"/>
      <c r="AD451" s="110"/>
      <c r="AE451" s="110"/>
      <c r="AF451" s="110"/>
      <c r="AG451" s="110" t="s">
        <v>728</v>
      </c>
      <c r="AH451" s="110"/>
      <c r="AI451" s="110"/>
      <c r="AJ451" s="110"/>
      <c r="AK451" s="110"/>
      <c r="AL451" s="110"/>
      <c r="AM451" s="110"/>
      <c r="AN451" s="110"/>
      <c r="AO451" s="110"/>
      <c r="AP451" s="110"/>
      <c r="AQ451" s="110"/>
      <c r="AR451" s="110"/>
      <c r="AS451" s="110"/>
      <c r="AT451" s="110"/>
      <c r="AU451" s="110"/>
      <c r="AV451" s="110"/>
      <c r="AW451" s="110"/>
      <c r="AX451" s="110"/>
      <c r="AY451" s="110"/>
      <c r="AZ451" s="110"/>
      <c r="BA451" s="110"/>
      <c r="BB451" s="110"/>
      <c r="BC451" s="110"/>
      <c r="BD451" s="110"/>
      <c r="BE451" s="110"/>
      <c r="BF451" s="110"/>
      <c r="BG451" s="110"/>
      <c r="BH451" s="110"/>
    </row>
    <row r="452" spans="1:60" x14ac:dyDescent="0.2">
      <c r="A452" s="3"/>
      <c r="B452" s="4"/>
      <c r="C452" s="146"/>
      <c r="D452" s="6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AE452">
        <v>15</v>
      </c>
      <c r="AF452">
        <v>21</v>
      </c>
      <c r="AG452" t="s">
        <v>81</v>
      </c>
    </row>
    <row r="453" spans="1:60" x14ac:dyDescent="0.2">
      <c r="A453" s="113"/>
      <c r="B453" s="114" t="s">
        <v>21</v>
      </c>
      <c r="C453" s="147"/>
      <c r="D453" s="115"/>
      <c r="E453" s="116"/>
      <c r="F453" s="116"/>
      <c r="G453" s="128">
        <f>G8+G63+G125+G224+G227+G236+G245+G309+G343+G358+G380+G389+G409+G444</f>
        <v>0</v>
      </c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AE453">
        <f>SUMIF(L7:L451,AE452,G7:G451)</f>
        <v>0</v>
      </c>
      <c r="AF453">
        <f>SUMIF(L7:L451,AF452,G7:G451)</f>
        <v>0</v>
      </c>
      <c r="AG453" t="s">
        <v>103</v>
      </c>
    </row>
    <row r="454" spans="1:60" x14ac:dyDescent="0.2">
      <c r="C454" s="148"/>
      <c r="D454" s="10"/>
      <c r="AG454" t="s">
        <v>104</v>
      </c>
    </row>
    <row r="455" spans="1:60" x14ac:dyDescent="0.2">
      <c r="D455" s="10"/>
    </row>
    <row r="456" spans="1:60" x14ac:dyDescent="0.2">
      <c r="D456" s="10"/>
    </row>
    <row r="457" spans="1:60" x14ac:dyDescent="0.2">
      <c r="D457" s="10"/>
    </row>
    <row r="458" spans="1:60" x14ac:dyDescent="0.2">
      <c r="D458" s="10"/>
    </row>
    <row r="459" spans="1:60" x14ac:dyDescent="0.2">
      <c r="D459" s="10"/>
    </row>
    <row r="460" spans="1:60" x14ac:dyDescent="0.2">
      <c r="D460" s="10"/>
    </row>
    <row r="461" spans="1:60" x14ac:dyDescent="0.2">
      <c r="D461" s="10"/>
    </row>
    <row r="462" spans="1:60" x14ac:dyDescent="0.2">
      <c r="D462" s="10"/>
    </row>
    <row r="463" spans="1:60" x14ac:dyDescent="0.2">
      <c r="D463" s="10"/>
    </row>
    <row r="464" spans="1:60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w5SGSwBHFGP5PxyILxTCPUG38cx6pdb0zvA0XE1+zWBWtOByArA36AsJ5C/3NWgfStlM9f0NwozQh/itrDRtA==" saltValue="I8Pcl+3IvRL7hiSUfhXRng==" spinCount="100000" sheet="1"/>
  <mergeCells count="47">
    <mergeCell ref="C244:G244"/>
    <mergeCell ref="C379:G379"/>
    <mergeCell ref="C384:G384"/>
    <mergeCell ref="C385:G385"/>
    <mergeCell ref="C447:G447"/>
    <mergeCell ref="C241:G241"/>
    <mergeCell ref="C167:G167"/>
    <mergeCell ref="C170:G170"/>
    <mergeCell ref="C174:G174"/>
    <mergeCell ref="C175:G175"/>
    <mergeCell ref="C177:G177"/>
    <mergeCell ref="C180:G180"/>
    <mergeCell ref="C190:G190"/>
    <mergeCell ref="C226:G226"/>
    <mergeCell ref="C229:G229"/>
    <mergeCell ref="C238:G238"/>
    <mergeCell ref="C240:G240"/>
    <mergeCell ref="C154:G154"/>
    <mergeCell ref="C98:G98"/>
    <mergeCell ref="C102:G102"/>
    <mergeCell ref="C105:G105"/>
    <mergeCell ref="C106:G106"/>
    <mergeCell ref="C127:G127"/>
    <mergeCell ref="C131:G131"/>
    <mergeCell ref="C133:G133"/>
    <mergeCell ref="C137:G137"/>
    <mergeCell ref="C141:G141"/>
    <mergeCell ref="C145:G145"/>
    <mergeCell ref="C149:G149"/>
    <mergeCell ref="C95:G95"/>
    <mergeCell ref="C18:G18"/>
    <mergeCell ref="C22:G22"/>
    <mergeCell ref="C28:G28"/>
    <mergeCell ref="C32:G32"/>
    <mergeCell ref="C36:G36"/>
    <mergeCell ref="C65:G65"/>
    <mergeCell ref="C68:G68"/>
    <mergeCell ref="C84:G84"/>
    <mergeCell ref="C87:G87"/>
    <mergeCell ref="C90:G90"/>
    <mergeCell ref="C91:G91"/>
    <mergeCell ref="C14:G14"/>
    <mergeCell ref="A1:G1"/>
    <mergeCell ref="C2:G2"/>
    <mergeCell ref="C3:G3"/>
    <mergeCell ref="C4:G4"/>
    <mergeCell ref="C10:G10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A2:BM334"/>
  <sheetViews>
    <sheetView workbookViewId="0">
      <selection activeCell="I126" sqref="I126"/>
    </sheetView>
  </sheetViews>
  <sheetFormatPr defaultRowHeight="12.75" x14ac:dyDescent="0.2"/>
  <cols>
    <col min="1" max="1" width="7.140625" style="308" customWidth="1"/>
    <col min="2" max="2" width="1" style="308" customWidth="1"/>
    <col min="3" max="3" width="3.5703125" style="308" customWidth="1"/>
    <col min="4" max="4" width="3.7109375" style="308" customWidth="1"/>
    <col min="5" max="5" width="14.7109375" style="308" customWidth="1"/>
    <col min="6" max="6" width="43.5703125" style="308" customWidth="1"/>
    <col min="7" max="7" width="6.42578125" style="308" customWidth="1"/>
    <col min="8" max="8" width="12" style="308" customWidth="1"/>
    <col min="9" max="9" width="13.5703125" style="424" customWidth="1"/>
    <col min="10" max="10" width="19.140625" style="308" customWidth="1"/>
    <col min="11" max="11" width="19.140625" style="308" hidden="1" customWidth="1"/>
    <col min="12" max="12" width="8" style="308" customWidth="1"/>
    <col min="13" max="13" width="9.28515625" style="308" hidden="1" customWidth="1"/>
    <col min="14" max="14" width="9.140625" style="308"/>
    <col min="15" max="21" width="12.140625" style="308" hidden="1" customWidth="1"/>
    <col min="22" max="22" width="10.5703125" style="308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1:46" ht="36.950000000000003" customHeight="1" x14ac:dyDescent="0.2">
      <c r="L2" s="379" t="s">
        <v>1251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9" t="s">
        <v>1252</v>
      </c>
    </row>
    <row r="3" spans="1:46" ht="6.95" hidden="1" customHeight="1" x14ac:dyDescent="0.2">
      <c r="B3" s="328"/>
      <c r="C3" s="309"/>
      <c r="D3" s="309"/>
      <c r="E3" s="309"/>
      <c r="F3" s="309"/>
      <c r="G3" s="309"/>
      <c r="H3" s="309"/>
      <c r="I3" s="425"/>
      <c r="J3" s="309"/>
      <c r="K3" s="309"/>
      <c r="L3" s="329"/>
      <c r="AT3" s="179" t="s">
        <v>1226</v>
      </c>
    </row>
    <row r="4" spans="1:46" ht="24.95" hidden="1" customHeight="1" x14ac:dyDescent="0.2">
      <c r="B4" s="329"/>
      <c r="D4" s="330" t="s">
        <v>1253</v>
      </c>
      <c r="L4" s="329"/>
      <c r="M4" s="381" t="s">
        <v>1254</v>
      </c>
      <c r="AT4" s="179" t="s">
        <v>1255</v>
      </c>
    </row>
    <row r="5" spans="1:46" ht="6.95" hidden="1" customHeight="1" x14ac:dyDescent="0.2">
      <c r="B5" s="329"/>
      <c r="L5" s="329"/>
    </row>
    <row r="6" spans="1:46" ht="12" hidden="1" customHeight="1" x14ac:dyDescent="0.2">
      <c r="B6" s="329"/>
      <c r="D6" s="331" t="s">
        <v>16</v>
      </c>
      <c r="L6" s="329"/>
    </row>
    <row r="7" spans="1:46" ht="16.5" hidden="1" customHeight="1" x14ac:dyDescent="0.2">
      <c r="B7" s="329"/>
      <c r="E7" s="332" t="str">
        <f>'[2]Rekapitulace stavby'!K6</f>
        <v>Čechtická, Praha</v>
      </c>
      <c r="F7" s="310"/>
      <c r="G7" s="310"/>
      <c r="H7" s="310"/>
      <c r="L7" s="329"/>
    </row>
    <row r="8" spans="1:46" s="182" customFormat="1" ht="12" hidden="1" customHeight="1" x14ac:dyDescent="0.2">
      <c r="A8" s="311"/>
      <c r="B8" s="333"/>
      <c r="C8" s="311"/>
      <c r="D8" s="331" t="s">
        <v>1256</v>
      </c>
      <c r="E8" s="311"/>
      <c r="F8" s="311"/>
      <c r="G8" s="311"/>
      <c r="H8" s="311"/>
      <c r="I8" s="210"/>
      <c r="J8" s="311"/>
      <c r="K8" s="311"/>
      <c r="L8" s="333"/>
      <c r="M8" s="311"/>
      <c r="N8" s="311"/>
      <c r="O8" s="311"/>
      <c r="P8" s="311"/>
      <c r="Q8" s="311"/>
      <c r="R8" s="311"/>
      <c r="S8" s="311"/>
      <c r="T8" s="311"/>
      <c r="U8" s="311"/>
      <c r="V8" s="311"/>
    </row>
    <row r="9" spans="1:46" s="182" customFormat="1" ht="16.5" hidden="1" customHeight="1" x14ac:dyDescent="0.2">
      <c r="A9" s="311"/>
      <c r="B9" s="333"/>
      <c r="C9" s="311"/>
      <c r="D9" s="311"/>
      <c r="E9" s="334" t="s">
        <v>1257</v>
      </c>
      <c r="F9" s="311"/>
      <c r="G9" s="311"/>
      <c r="H9" s="311"/>
      <c r="I9" s="210"/>
      <c r="J9" s="311"/>
      <c r="K9" s="311"/>
      <c r="L9" s="333"/>
      <c r="M9" s="311"/>
      <c r="N9" s="311"/>
      <c r="O9" s="311"/>
      <c r="P9" s="311"/>
      <c r="Q9" s="311"/>
      <c r="R9" s="311"/>
      <c r="S9" s="311"/>
      <c r="T9" s="311"/>
      <c r="U9" s="311"/>
      <c r="V9" s="311"/>
    </row>
    <row r="10" spans="1:46" s="182" customFormat="1" ht="12.75" hidden="1" customHeight="1" x14ac:dyDescent="0.2">
      <c r="A10" s="311"/>
      <c r="B10" s="333"/>
      <c r="C10" s="311"/>
      <c r="D10" s="311"/>
      <c r="E10" s="311"/>
      <c r="F10" s="311"/>
      <c r="G10" s="311"/>
      <c r="H10" s="311"/>
      <c r="I10" s="210"/>
      <c r="J10" s="311"/>
      <c r="K10" s="311"/>
      <c r="L10" s="333"/>
      <c r="M10" s="311"/>
      <c r="N10" s="311"/>
      <c r="O10" s="311"/>
      <c r="P10" s="311"/>
      <c r="Q10" s="311"/>
      <c r="R10" s="311"/>
      <c r="S10" s="311"/>
      <c r="T10" s="311"/>
      <c r="U10" s="311"/>
      <c r="V10" s="311"/>
    </row>
    <row r="11" spans="1:46" s="182" customFormat="1" ht="12" hidden="1" customHeight="1" x14ac:dyDescent="0.2">
      <c r="A11" s="311"/>
      <c r="B11" s="333"/>
      <c r="C11" s="311"/>
      <c r="D11" s="331" t="s">
        <v>1258</v>
      </c>
      <c r="E11" s="311"/>
      <c r="F11" s="335" t="s">
        <v>1259</v>
      </c>
      <c r="G11" s="311"/>
      <c r="H11" s="311"/>
      <c r="I11" s="426" t="s">
        <v>1260</v>
      </c>
      <c r="J11" s="335" t="s">
        <v>1259</v>
      </c>
      <c r="K11" s="311"/>
      <c r="L11" s="333"/>
      <c r="M11" s="311"/>
      <c r="N11" s="311"/>
      <c r="O11" s="311"/>
      <c r="P11" s="311"/>
      <c r="Q11" s="311"/>
      <c r="R11" s="311"/>
      <c r="S11" s="311"/>
      <c r="T11" s="311"/>
      <c r="U11" s="311"/>
      <c r="V11" s="311"/>
    </row>
    <row r="12" spans="1:46" s="182" customFormat="1" ht="12" hidden="1" customHeight="1" x14ac:dyDescent="0.2">
      <c r="A12" s="311"/>
      <c r="B12" s="333"/>
      <c r="C12" s="311"/>
      <c r="D12" s="331" t="s">
        <v>1261</v>
      </c>
      <c r="E12" s="311"/>
      <c r="F12" s="335" t="s">
        <v>894</v>
      </c>
      <c r="G12" s="311"/>
      <c r="H12" s="311"/>
      <c r="I12" s="426" t="s">
        <v>1262</v>
      </c>
      <c r="J12" s="382" t="str">
        <f>'[2]Rekapitulace stavby'!AN8</f>
        <v>28. 6. 2023</v>
      </c>
      <c r="K12" s="311"/>
      <c r="L12" s="333"/>
      <c r="M12" s="311"/>
      <c r="N12" s="311"/>
      <c r="O12" s="311"/>
      <c r="P12" s="311"/>
      <c r="Q12" s="311"/>
      <c r="R12" s="311"/>
      <c r="S12" s="311"/>
      <c r="T12" s="311"/>
      <c r="U12" s="311"/>
      <c r="V12" s="311"/>
    </row>
    <row r="13" spans="1:46" s="182" customFormat="1" ht="10.9" hidden="1" customHeight="1" x14ac:dyDescent="0.2">
      <c r="A13" s="311"/>
      <c r="B13" s="333"/>
      <c r="C13" s="311"/>
      <c r="D13" s="311"/>
      <c r="E13" s="311"/>
      <c r="F13" s="311"/>
      <c r="G13" s="311"/>
      <c r="H13" s="311"/>
      <c r="I13" s="210"/>
      <c r="J13" s="311"/>
      <c r="K13" s="311"/>
      <c r="L13" s="333"/>
      <c r="M13" s="311"/>
      <c r="N13" s="311"/>
      <c r="O13" s="311"/>
      <c r="P13" s="311"/>
      <c r="Q13" s="311"/>
      <c r="R13" s="311"/>
      <c r="S13" s="311"/>
      <c r="T13" s="311"/>
      <c r="U13" s="311"/>
      <c r="V13" s="311"/>
    </row>
    <row r="14" spans="1:46" s="182" customFormat="1" ht="12" hidden="1" customHeight="1" x14ac:dyDescent="0.2">
      <c r="A14" s="311"/>
      <c r="B14" s="333"/>
      <c r="C14" s="311"/>
      <c r="D14" s="331" t="s">
        <v>1263</v>
      </c>
      <c r="E14" s="311"/>
      <c r="F14" s="311"/>
      <c r="G14" s="311"/>
      <c r="H14" s="311"/>
      <c r="I14" s="426" t="s">
        <v>1264</v>
      </c>
      <c r="J14" s="335" t="str">
        <f>IF('[2]Rekapitulace stavby'!AN10="","",'[2]Rekapitulace stavby'!AN10)</f>
        <v/>
      </c>
      <c r="K14" s="311"/>
      <c r="L14" s="333"/>
      <c r="M14" s="311"/>
      <c r="N14" s="311"/>
      <c r="O14" s="311"/>
      <c r="P14" s="311"/>
      <c r="Q14" s="311"/>
      <c r="R14" s="311"/>
      <c r="S14" s="311"/>
      <c r="T14" s="311"/>
      <c r="U14" s="311"/>
      <c r="V14" s="311"/>
    </row>
    <row r="15" spans="1:46" s="182" customFormat="1" ht="18" hidden="1" customHeight="1" x14ac:dyDescent="0.2">
      <c r="A15" s="311"/>
      <c r="B15" s="333"/>
      <c r="C15" s="311"/>
      <c r="D15" s="311"/>
      <c r="E15" s="335" t="str">
        <f>IF('[2]Rekapitulace stavby'!E11="","",'[2]Rekapitulace stavby'!E11)</f>
        <v xml:space="preserve"> </v>
      </c>
      <c r="F15" s="311"/>
      <c r="G15" s="311"/>
      <c r="H15" s="311"/>
      <c r="I15" s="426" t="s">
        <v>26</v>
      </c>
      <c r="J15" s="335" t="str">
        <f>IF('[2]Rekapitulace stavby'!AN11="","",'[2]Rekapitulace stavby'!AN11)</f>
        <v/>
      </c>
      <c r="K15" s="311"/>
      <c r="L15" s="333"/>
      <c r="M15" s="311"/>
      <c r="N15" s="311"/>
      <c r="O15" s="311"/>
      <c r="P15" s="311"/>
      <c r="Q15" s="311"/>
      <c r="R15" s="311"/>
      <c r="S15" s="311"/>
      <c r="T15" s="311"/>
      <c r="U15" s="311"/>
      <c r="V15" s="311"/>
    </row>
    <row r="16" spans="1:46" s="182" customFormat="1" ht="6.95" hidden="1" customHeight="1" x14ac:dyDescent="0.2">
      <c r="A16" s="311"/>
      <c r="B16" s="333"/>
      <c r="C16" s="311"/>
      <c r="D16" s="311"/>
      <c r="E16" s="311"/>
      <c r="F16" s="311"/>
      <c r="G16" s="311"/>
      <c r="H16" s="311"/>
      <c r="I16" s="210"/>
      <c r="J16" s="311"/>
      <c r="K16" s="311"/>
      <c r="L16" s="333"/>
      <c r="M16" s="311"/>
      <c r="N16" s="311"/>
      <c r="O16" s="311"/>
      <c r="P16" s="311"/>
      <c r="Q16" s="311"/>
      <c r="R16" s="311"/>
      <c r="S16" s="311"/>
      <c r="T16" s="311"/>
      <c r="U16" s="311"/>
      <c r="V16" s="311"/>
    </row>
    <row r="17" spans="1:22" s="182" customFormat="1" ht="12" hidden="1" customHeight="1" x14ac:dyDescent="0.2">
      <c r="A17" s="311"/>
      <c r="B17" s="333"/>
      <c r="C17" s="311"/>
      <c r="D17" s="331" t="s">
        <v>1826</v>
      </c>
      <c r="E17" s="311"/>
      <c r="F17" s="311"/>
      <c r="G17" s="311"/>
      <c r="H17" s="311"/>
      <c r="I17" s="426" t="s">
        <v>1264</v>
      </c>
      <c r="J17" s="383" t="str">
        <f>'[2]Rekapitulace stavby'!AN13</f>
        <v>Vyplň údaj</v>
      </c>
      <c r="K17" s="311"/>
      <c r="L17" s="333"/>
      <c r="M17" s="311"/>
      <c r="N17" s="311"/>
      <c r="O17" s="311"/>
      <c r="P17" s="311"/>
      <c r="Q17" s="311"/>
      <c r="R17" s="311"/>
      <c r="S17" s="311"/>
      <c r="T17" s="311"/>
      <c r="U17" s="311"/>
      <c r="V17" s="311"/>
    </row>
    <row r="18" spans="1:22" s="182" customFormat="1" ht="18" hidden="1" customHeight="1" x14ac:dyDescent="0.2">
      <c r="A18" s="311"/>
      <c r="B18" s="333"/>
      <c r="C18" s="311"/>
      <c r="D18" s="311"/>
      <c r="E18" s="336" t="str">
        <f>'[2]Rekapitulace stavby'!E14</f>
        <v>Vyplň údaj</v>
      </c>
      <c r="F18" s="312"/>
      <c r="G18" s="312"/>
      <c r="H18" s="312"/>
      <c r="I18" s="426" t="s">
        <v>26</v>
      </c>
      <c r="J18" s="383" t="str">
        <f>'[2]Rekapitulace stavby'!AN14</f>
        <v>Vyplň údaj</v>
      </c>
      <c r="K18" s="311"/>
      <c r="L18" s="333"/>
      <c r="M18" s="311"/>
      <c r="N18" s="311"/>
      <c r="O18" s="311"/>
      <c r="P18" s="311"/>
      <c r="Q18" s="311"/>
      <c r="R18" s="311"/>
      <c r="S18" s="311"/>
      <c r="T18" s="311"/>
      <c r="U18" s="311"/>
      <c r="V18" s="311"/>
    </row>
    <row r="19" spans="1:22" s="182" customFormat="1" ht="6.95" hidden="1" customHeight="1" x14ac:dyDescent="0.2">
      <c r="A19" s="311"/>
      <c r="B19" s="333"/>
      <c r="C19" s="311"/>
      <c r="D19" s="311"/>
      <c r="E19" s="311"/>
      <c r="F19" s="311"/>
      <c r="G19" s="311"/>
      <c r="H19" s="311"/>
      <c r="I19" s="210"/>
      <c r="J19" s="311"/>
      <c r="K19" s="311"/>
      <c r="L19" s="333"/>
      <c r="M19" s="311"/>
      <c r="N19" s="311"/>
      <c r="O19" s="311"/>
      <c r="P19" s="311"/>
      <c r="Q19" s="311"/>
      <c r="R19" s="311"/>
      <c r="S19" s="311"/>
      <c r="T19" s="311"/>
      <c r="U19" s="311"/>
      <c r="V19" s="311"/>
    </row>
    <row r="20" spans="1:22" s="182" customFormat="1" ht="12" hidden="1" customHeight="1" x14ac:dyDescent="0.2">
      <c r="A20" s="311"/>
      <c r="B20" s="333"/>
      <c r="C20" s="311"/>
      <c r="D20" s="331" t="s">
        <v>14</v>
      </c>
      <c r="E20" s="311"/>
      <c r="F20" s="311"/>
      <c r="G20" s="311"/>
      <c r="H20" s="311"/>
      <c r="I20" s="426" t="s">
        <v>1264</v>
      </c>
      <c r="J20" s="335" t="str">
        <f>IF('[2]Rekapitulace stavby'!AN16="","",'[2]Rekapitulace stavby'!AN16)</f>
        <v/>
      </c>
      <c r="K20" s="311"/>
      <c r="L20" s="333"/>
      <c r="M20" s="311"/>
      <c r="N20" s="311"/>
      <c r="O20" s="311"/>
      <c r="P20" s="311"/>
      <c r="Q20" s="311"/>
      <c r="R20" s="311"/>
      <c r="S20" s="311"/>
      <c r="T20" s="311"/>
      <c r="U20" s="311"/>
      <c r="V20" s="311"/>
    </row>
    <row r="21" spans="1:22" s="182" customFormat="1" ht="18" hidden="1" customHeight="1" x14ac:dyDescent="0.2">
      <c r="A21" s="311"/>
      <c r="B21" s="333"/>
      <c r="C21" s="311"/>
      <c r="D21" s="311"/>
      <c r="E21" s="335" t="str">
        <f>IF('[2]Rekapitulace stavby'!E17="","",'[2]Rekapitulace stavby'!E17)</f>
        <v xml:space="preserve"> </v>
      </c>
      <c r="F21" s="311"/>
      <c r="G21" s="311"/>
      <c r="H21" s="311"/>
      <c r="I21" s="426" t="s">
        <v>26</v>
      </c>
      <c r="J21" s="335" t="str">
        <f>IF('[2]Rekapitulace stavby'!AN17="","",'[2]Rekapitulace stavby'!AN17)</f>
        <v/>
      </c>
      <c r="K21" s="311"/>
      <c r="L21" s="333"/>
      <c r="M21" s="311"/>
      <c r="N21" s="311"/>
      <c r="O21" s="311"/>
      <c r="P21" s="311"/>
      <c r="Q21" s="311"/>
      <c r="R21" s="311"/>
      <c r="S21" s="311"/>
      <c r="T21" s="311"/>
      <c r="U21" s="311"/>
      <c r="V21" s="311"/>
    </row>
    <row r="22" spans="1:22" s="182" customFormat="1" ht="6.95" hidden="1" customHeight="1" x14ac:dyDescent="0.2">
      <c r="A22" s="311"/>
      <c r="B22" s="333"/>
      <c r="C22" s="311"/>
      <c r="D22" s="311"/>
      <c r="E22" s="311"/>
      <c r="F22" s="311"/>
      <c r="G22" s="311"/>
      <c r="H22" s="311"/>
      <c r="I22" s="210"/>
      <c r="J22" s="311"/>
      <c r="K22" s="311"/>
      <c r="L22" s="333"/>
      <c r="M22" s="311"/>
      <c r="N22" s="311"/>
      <c r="O22" s="311"/>
      <c r="P22" s="311"/>
      <c r="Q22" s="311"/>
      <c r="R22" s="311"/>
      <c r="S22" s="311"/>
      <c r="T22" s="311"/>
      <c r="U22" s="311"/>
      <c r="V22" s="311"/>
    </row>
    <row r="23" spans="1:22" s="182" customFormat="1" ht="12" hidden="1" customHeight="1" x14ac:dyDescent="0.2">
      <c r="A23" s="311"/>
      <c r="B23" s="333"/>
      <c r="C23" s="311"/>
      <c r="D23" s="331" t="s">
        <v>1265</v>
      </c>
      <c r="E23" s="311"/>
      <c r="F23" s="311"/>
      <c r="G23" s="311"/>
      <c r="H23" s="311"/>
      <c r="I23" s="426" t="s">
        <v>1264</v>
      </c>
      <c r="J23" s="335" t="str">
        <f>IF('[2]Rekapitulace stavby'!AN19="","",'[2]Rekapitulace stavby'!AN19)</f>
        <v/>
      </c>
      <c r="K23" s="311"/>
      <c r="L23" s="333"/>
      <c r="M23" s="311"/>
      <c r="N23" s="311"/>
      <c r="O23" s="311"/>
      <c r="P23" s="311"/>
      <c r="Q23" s="311"/>
      <c r="R23" s="311"/>
      <c r="S23" s="311"/>
      <c r="T23" s="311"/>
      <c r="U23" s="311"/>
      <c r="V23" s="311"/>
    </row>
    <row r="24" spans="1:22" s="182" customFormat="1" ht="18" hidden="1" customHeight="1" x14ac:dyDescent="0.2">
      <c r="A24" s="311"/>
      <c r="B24" s="333"/>
      <c r="C24" s="311"/>
      <c r="D24" s="311"/>
      <c r="E24" s="335" t="str">
        <f>IF('[2]Rekapitulace stavby'!E20="","",'[2]Rekapitulace stavby'!E20)</f>
        <v xml:space="preserve"> </v>
      </c>
      <c r="F24" s="311"/>
      <c r="G24" s="311"/>
      <c r="H24" s="311"/>
      <c r="I24" s="426" t="s">
        <v>26</v>
      </c>
      <c r="J24" s="335" t="str">
        <f>IF('[2]Rekapitulace stavby'!AN20="","",'[2]Rekapitulace stavby'!AN20)</f>
        <v/>
      </c>
      <c r="K24" s="311"/>
      <c r="L24" s="333"/>
      <c r="M24" s="311"/>
      <c r="N24" s="311"/>
      <c r="O24" s="311"/>
      <c r="P24" s="311"/>
      <c r="Q24" s="311"/>
      <c r="R24" s="311"/>
      <c r="S24" s="311"/>
      <c r="T24" s="311"/>
      <c r="U24" s="311"/>
      <c r="V24" s="311"/>
    </row>
    <row r="25" spans="1:22" s="182" customFormat="1" ht="6.95" hidden="1" customHeight="1" x14ac:dyDescent="0.2">
      <c r="A25" s="311"/>
      <c r="B25" s="333"/>
      <c r="C25" s="311"/>
      <c r="D25" s="311"/>
      <c r="E25" s="311"/>
      <c r="F25" s="311"/>
      <c r="G25" s="311"/>
      <c r="H25" s="311"/>
      <c r="I25" s="210"/>
      <c r="J25" s="311"/>
      <c r="K25" s="311"/>
      <c r="L25" s="333"/>
      <c r="M25" s="311"/>
      <c r="N25" s="311"/>
      <c r="O25" s="311"/>
      <c r="P25" s="311"/>
      <c r="Q25" s="311"/>
      <c r="R25" s="311"/>
      <c r="S25" s="311"/>
      <c r="T25" s="311"/>
      <c r="U25" s="311"/>
      <c r="V25" s="311"/>
    </row>
    <row r="26" spans="1:22" s="182" customFormat="1" ht="12" hidden="1" customHeight="1" x14ac:dyDescent="0.2">
      <c r="A26" s="311"/>
      <c r="B26" s="333"/>
      <c r="C26" s="311"/>
      <c r="D26" s="331" t="s">
        <v>1266</v>
      </c>
      <c r="E26" s="311"/>
      <c r="F26" s="311"/>
      <c r="G26" s="311"/>
      <c r="H26" s="311"/>
      <c r="I26" s="210"/>
      <c r="J26" s="311"/>
      <c r="K26" s="311"/>
      <c r="L26" s="333"/>
      <c r="M26" s="311"/>
      <c r="N26" s="311"/>
      <c r="O26" s="311"/>
      <c r="P26" s="311"/>
      <c r="Q26" s="311"/>
      <c r="R26" s="311"/>
      <c r="S26" s="311"/>
      <c r="T26" s="311"/>
      <c r="U26" s="311"/>
      <c r="V26" s="311"/>
    </row>
    <row r="27" spans="1:22" s="177" customFormat="1" ht="16.5" hidden="1" customHeight="1" x14ac:dyDescent="0.2">
      <c r="A27" s="337"/>
      <c r="B27" s="338"/>
      <c r="C27" s="337"/>
      <c r="D27" s="337"/>
      <c r="E27" s="313" t="s">
        <v>1259</v>
      </c>
      <c r="F27" s="313"/>
      <c r="G27" s="313"/>
      <c r="H27" s="313"/>
      <c r="I27" s="427"/>
      <c r="J27" s="337"/>
      <c r="K27" s="337"/>
      <c r="L27" s="338"/>
      <c r="M27" s="337"/>
      <c r="N27" s="337"/>
      <c r="O27" s="337"/>
      <c r="P27" s="337"/>
      <c r="Q27" s="337"/>
      <c r="R27" s="337"/>
      <c r="S27" s="337"/>
      <c r="T27" s="337"/>
      <c r="U27" s="337"/>
      <c r="V27" s="337"/>
    </row>
    <row r="28" spans="1:22" s="182" customFormat="1" ht="6.95" hidden="1" customHeight="1" x14ac:dyDescent="0.2">
      <c r="A28" s="311"/>
      <c r="B28" s="333"/>
      <c r="C28" s="311"/>
      <c r="D28" s="311"/>
      <c r="E28" s="311"/>
      <c r="F28" s="311"/>
      <c r="G28" s="311"/>
      <c r="H28" s="311"/>
      <c r="I28" s="210"/>
      <c r="J28" s="311"/>
      <c r="K28" s="311"/>
      <c r="L28" s="333"/>
      <c r="M28" s="311"/>
      <c r="N28" s="311"/>
      <c r="O28" s="311"/>
      <c r="P28" s="311"/>
      <c r="Q28" s="311"/>
      <c r="R28" s="311"/>
      <c r="S28" s="311"/>
      <c r="T28" s="311"/>
      <c r="U28" s="311"/>
      <c r="V28" s="311"/>
    </row>
    <row r="29" spans="1:22" s="182" customFormat="1" ht="6.95" hidden="1" customHeight="1" x14ac:dyDescent="0.2">
      <c r="A29" s="311"/>
      <c r="B29" s="333"/>
      <c r="C29" s="311"/>
      <c r="D29" s="314"/>
      <c r="E29" s="314"/>
      <c r="F29" s="314"/>
      <c r="G29" s="314"/>
      <c r="H29" s="314"/>
      <c r="I29" s="428"/>
      <c r="J29" s="314"/>
      <c r="K29" s="314"/>
      <c r="L29" s="333"/>
      <c r="M29" s="311"/>
      <c r="N29" s="311"/>
      <c r="O29" s="311"/>
      <c r="P29" s="311"/>
      <c r="Q29" s="311"/>
      <c r="R29" s="311"/>
      <c r="S29" s="311"/>
      <c r="T29" s="311"/>
      <c r="U29" s="311"/>
      <c r="V29" s="311"/>
    </row>
    <row r="30" spans="1:22" s="182" customFormat="1" ht="25.35" hidden="1" customHeight="1" x14ac:dyDescent="0.2">
      <c r="A30" s="311"/>
      <c r="B30" s="333"/>
      <c r="C30" s="311"/>
      <c r="D30" s="339" t="s">
        <v>1267</v>
      </c>
      <c r="E30" s="311"/>
      <c r="F30" s="311"/>
      <c r="G30" s="311"/>
      <c r="H30" s="311"/>
      <c r="I30" s="210"/>
      <c r="J30" s="384">
        <f>ROUND(J123, 2)</f>
        <v>0</v>
      </c>
      <c r="K30" s="311"/>
      <c r="L30" s="333"/>
      <c r="M30" s="311"/>
      <c r="N30" s="311"/>
      <c r="O30" s="311"/>
      <c r="P30" s="311"/>
      <c r="Q30" s="311"/>
      <c r="R30" s="311"/>
      <c r="S30" s="311"/>
      <c r="T30" s="311"/>
      <c r="U30" s="311"/>
      <c r="V30" s="311"/>
    </row>
    <row r="31" spans="1:22" s="182" customFormat="1" ht="6.95" hidden="1" customHeight="1" x14ac:dyDescent="0.2">
      <c r="A31" s="311"/>
      <c r="B31" s="333"/>
      <c r="C31" s="311"/>
      <c r="D31" s="314"/>
      <c r="E31" s="314"/>
      <c r="F31" s="314"/>
      <c r="G31" s="314"/>
      <c r="H31" s="314"/>
      <c r="I31" s="428"/>
      <c r="J31" s="314"/>
      <c r="K31" s="314"/>
      <c r="L31" s="333"/>
      <c r="M31" s="311"/>
      <c r="N31" s="311"/>
      <c r="O31" s="311"/>
      <c r="P31" s="311"/>
      <c r="Q31" s="311"/>
      <c r="R31" s="311"/>
      <c r="S31" s="311"/>
      <c r="T31" s="311"/>
      <c r="U31" s="311"/>
      <c r="V31" s="311"/>
    </row>
    <row r="32" spans="1:22" s="182" customFormat="1" ht="14.45" hidden="1" customHeight="1" x14ac:dyDescent="0.2">
      <c r="A32" s="311"/>
      <c r="B32" s="333"/>
      <c r="C32" s="311"/>
      <c r="D32" s="311"/>
      <c r="E32" s="311"/>
      <c r="F32" s="340" t="s">
        <v>1268</v>
      </c>
      <c r="G32" s="311"/>
      <c r="H32" s="311"/>
      <c r="I32" s="429" t="s">
        <v>1269</v>
      </c>
      <c r="J32" s="340" t="s">
        <v>1270</v>
      </c>
      <c r="K32" s="311"/>
      <c r="L32" s="333"/>
      <c r="M32" s="311"/>
      <c r="N32" s="311"/>
      <c r="O32" s="311"/>
      <c r="P32" s="311"/>
      <c r="Q32" s="311"/>
      <c r="R32" s="311"/>
      <c r="S32" s="311"/>
      <c r="T32" s="311"/>
      <c r="U32" s="311"/>
      <c r="V32" s="311"/>
    </row>
    <row r="33" spans="1:22" s="182" customFormat="1" ht="14.45" hidden="1" customHeight="1" x14ac:dyDescent="0.2">
      <c r="A33" s="311"/>
      <c r="B33" s="333"/>
      <c r="C33" s="311"/>
      <c r="D33" s="341" t="s">
        <v>81</v>
      </c>
      <c r="E33" s="331" t="s">
        <v>1271</v>
      </c>
      <c r="F33" s="342">
        <f>ROUND((SUM(BE123:BE333)),  2)</f>
        <v>0</v>
      </c>
      <c r="G33" s="311"/>
      <c r="H33" s="311"/>
      <c r="I33" s="430">
        <v>0.21</v>
      </c>
      <c r="J33" s="342">
        <f>ROUND(((SUM(BE123:BE333))*I33),  2)</f>
        <v>0</v>
      </c>
      <c r="K33" s="311"/>
      <c r="L33" s="333"/>
      <c r="M33" s="311"/>
      <c r="N33" s="311"/>
      <c r="O33" s="311"/>
      <c r="P33" s="311"/>
      <c r="Q33" s="311"/>
      <c r="R33" s="311"/>
      <c r="S33" s="311"/>
      <c r="T33" s="311"/>
      <c r="U33" s="311"/>
      <c r="V33" s="311"/>
    </row>
    <row r="34" spans="1:22" s="182" customFormat="1" ht="14.45" hidden="1" customHeight="1" x14ac:dyDescent="0.2">
      <c r="A34" s="311"/>
      <c r="B34" s="333"/>
      <c r="C34" s="311"/>
      <c r="D34" s="311"/>
      <c r="E34" s="331" t="s">
        <v>1272</v>
      </c>
      <c r="F34" s="342">
        <f>ROUND((SUM(BF123:BF333)),  2)</f>
        <v>0</v>
      </c>
      <c r="G34" s="311"/>
      <c r="H34" s="311"/>
      <c r="I34" s="430">
        <v>0.15</v>
      </c>
      <c r="J34" s="342">
        <f>ROUND(((SUM(BF123:BF333))*I34),  2)</f>
        <v>0</v>
      </c>
      <c r="K34" s="311"/>
      <c r="L34" s="333"/>
      <c r="M34" s="311"/>
      <c r="N34" s="311"/>
      <c r="O34" s="311"/>
      <c r="P34" s="311"/>
      <c r="Q34" s="311"/>
      <c r="R34" s="311"/>
      <c r="S34" s="311"/>
      <c r="T34" s="311"/>
      <c r="U34" s="311"/>
      <c r="V34" s="311"/>
    </row>
    <row r="35" spans="1:22" s="182" customFormat="1" ht="14.45" hidden="1" customHeight="1" x14ac:dyDescent="0.2">
      <c r="A35" s="311"/>
      <c r="B35" s="333"/>
      <c r="C35" s="311"/>
      <c r="D35" s="311"/>
      <c r="E35" s="331" t="s">
        <v>1273</v>
      </c>
      <c r="F35" s="342">
        <f>ROUND((SUM(BG123:BG333)),  2)</f>
        <v>0</v>
      </c>
      <c r="G35" s="311"/>
      <c r="H35" s="311"/>
      <c r="I35" s="430">
        <v>0.21</v>
      </c>
      <c r="J35" s="342">
        <f>0</f>
        <v>0</v>
      </c>
      <c r="K35" s="311"/>
      <c r="L35" s="333"/>
      <c r="M35" s="311"/>
      <c r="N35" s="311"/>
      <c r="O35" s="311"/>
      <c r="P35" s="311"/>
      <c r="Q35" s="311"/>
      <c r="R35" s="311"/>
      <c r="S35" s="311"/>
      <c r="T35" s="311"/>
      <c r="U35" s="311"/>
      <c r="V35" s="311"/>
    </row>
    <row r="36" spans="1:22" s="182" customFormat="1" ht="14.45" hidden="1" customHeight="1" x14ac:dyDescent="0.2">
      <c r="A36" s="311"/>
      <c r="B36" s="333"/>
      <c r="C36" s="311"/>
      <c r="D36" s="311"/>
      <c r="E36" s="331" t="s">
        <v>1274</v>
      </c>
      <c r="F36" s="342">
        <f>ROUND((SUM(BH123:BH333)),  2)</f>
        <v>0</v>
      </c>
      <c r="G36" s="311"/>
      <c r="H36" s="311"/>
      <c r="I36" s="430">
        <v>0.15</v>
      </c>
      <c r="J36" s="342">
        <f>0</f>
        <v>0</v>
      </c>
      <c r="K36" s="311"/>
      <c r="L36" s="333"/>
      <c r="M36" s="311"/>
      <c r="N36" s="311"/>
      <c r="O36" s="311"/>
      <c r="P36" s="311"/>
      <c r="Q36" s="311"/>
      <c r="R36" s="311"/>
      <c r="S36" s="311"/>
      <c r="T36" s="311"/>
      <c r="U36" s="311"/>
      <c r="V36" s="311"/>
    </row>
    <row r="37" spans="1:22" s="182" customFormat="1" ht="14.45" hidden="1" customHeight="1" x14ac:dyDescent="0.2">
      <c r="A37" s="311"/>
      <c r="B37" s="333"/>
      <c r="C37" s="311"/>
      <c r="D37" s="311"/>
      <c r="E37" s="331" t="s">
        <v>1275</v>
      </c>
      <c r="F37" s="342">
        <f>ROUND((SUM(BI123:BI333)),  2)</f>
        <v>0</v>
      </c>
      <c r="G37" s="311"/>
      <c r="H37" s="311"/>
      <c r="I37" s="430">
        <v>0</v>
      </c>
      <c r="J37" s="342">
        <f>0</f>
        <v>0</v>
      </c>
      <c r="K37" s="311"/>
      <c r="L37" s="333"/>
      <c r="M37" s="311"/>
      <c r="N37" s="311"/>
      <c r="O37" s="311"/>
      <c r="P37" s="311"/>
      <c r="Q37" s="311"/>
      <c r="R37" s="311"/>
      <c r="S37" s="311"/>
      <c r="T37" s="311"/>
      <c r="U37" s="311"/>
      <c r="V37" s="311"/>
    </row>
    <row r="38" spans="1:22" s="182" customFormat="1" ht="6.95" hidden="1" customHeight="1" x14ac:dyDescent="0.2">
      <c r="A38" s="311"/>
      <c r="B38" s="333"/>
      <c r="C38" s="311"/>
      <c r="D38" s="311"/>
      <c r="E38" s="311"/>
      <c r="F38" s="311"/>
      <c r="G38" s="311"/>
      <c r="H38" s="311"/>
      <c r="I38" s="210"/>
      <c r="J38" s="311"/>
      <c r="K38" s="311"/>
      <c r="L38" s="333"/>
      <c r="M38" s="311"/>
      <c r="N38" s="311"/>
      <c r="O38" s="311"/>
      <c r="P38" s="311"/>
      <c r="Q38" s="311"/>
      <c r="R38" s="311"/>
      <c r="S38" s="311"/>
      <c r="T38" s="311"/>
      <c r="U38" s="311"/>
      <c r="V38" s="311"/>
    </row>
    <row r="39" spans="1:22" s="182" customFormat="1" ht="25.35" hidden="1" customHeight="1" x14ac:dyDescent="0.2">
      <c r="A39" s="311"/>
      <c r="B39" s="333"/>
      <c r="C39" s="320"/>
      <c r="D39" s="343" t="s">
        <v>82</v>
      </c>
      <c r="E39" s="344"/>
      <c r="F39" s="344"/>
      <c r="G39" s="345" t="s">
        <v>8</v>
      </c>
      <c r="H39" s="315" t="s">
        <v>38</v>
      </c>
      <c r="I39" s="431"/>
      <c r="J39" s="385">
        <f>SUM(J30:J37)</f>
        <v>0</v>
      </c>
      <c r="K39" s="386"/>
      <c r="L39" s="333"/>
      <c r="M39" s="311"/>
      <c r="N39" s="311"/>
      <c r="O39" s="311"/>
      <c r="P39" s="311"/>
      <c r="Q39" s="311"/>
      <c r="R39" s="311"/>
      <c r="S39" s="311"/>
      <c r="T39" s="311"/>
      <c r="U39" s="311"/>
      <c r="V39" s="311"/>
    </row>
    <row r="40" spans="1:22" s="182" customFormat="1" ht="14.45" hidden="1" customHeight="1" x14ac:dyDescent="0.2">
      <c r="A40" s="311"/>
      <c r="B40" s="333"/>
      <c r="C40" s="311"/>
      <c r="D40" s="311"/>
      <c r="E40" s="311"/>
      <c r="F40" s="311"/>
      <c r="G40" s="311"/>
      <c r="H40" s="311"/>
      <c r="I40" s="210"/>
      <c r="J40" s="311"/>
      <c r="K40" s="311"/>
      <c r="L40" s="333"/>
      <c r="M40" s="311"/>
      <c r="N40" s="311"/>
      <c r="O40" s="311"/>
      <c r="P40" s="311"/>
      <c r="Q40" s="311"/>
      <c r="R40" s="311"/>
      <c r="S40" s="311"/>
      <c r="T40" s="311"/>
      <c r="U40" s="311"/>
      <c r="V40" s="311"/>
    </row>
    <row r="41" spans="1:22" ht="14.45" hidden="1" customHeight="1" x14ac:dyDescent="0.2">
      <c r="B41" s="329"/>
      <c r="L41" s="329"/>
    </row>
    <row r="42" spans="1:22" ht="14.45" hidden="1" customHeight="1" x14ac:dyDescent="0.2">
      <c r="B42" s="329"/>
      <c r="L42" s="329"/>
    </row>
    <row r="43" spans="1:22" ht="14.45" hidden="1" customHeight="1" x14ac:dyDescent="0.2">
      <c r="B43" s="329"/>
      <c r="L43" s="329"/>
    </row>
    <row r="44" spans="1:22" ht="14.45" hidden="1" customHeight="1" x14ac:dyDescent="0.2">
      <c r="B44" s="329"/>
      <c r="L44" s="329"/>
    </row>
    <row r="45" spans="1:22" ht="14.45" hidden="1" customHeight="1" x14ac:dyDescent="0.2">
      <c r="B45" s="329"/>
      <c r="L45" s="329"/>
    </row>
    <row r="46" spans="1:22" ht="14.45" hidden="1" customHeight="1" x14ac:dyDescent="0.2">
      <c r="B46" s="329"/>
      <c r="L46" s="329"/>
    </row>
    <row r="47" spans="1:22" ht="14.45" hidden="1" customHeight="1" x14ac:dyDescent="0.2">
      <c r="B47" s="329"/>
      <c r="L47" s="329"/>
    </row>
    <row r="48" spans="1:22" ht="14.45" hidden="1" customHeight="1" x14ac:dyDescent="0.2">
      <c r="B48" s="329"/>
      <c r="L48" s="329"/>
    </row>
    <row r="49" spans="1:22" ht="14.45" hidden="1" customHeight="1" x14ac:dyDescent="0.2">
      <c r="B49" s="329"/>
      <c r="L49" s="329"/>
    </row>
    <row r="50" spans="1:22" s="182" customFormat="1" ht="14.45" hidden="1" customHeight="1" x14ac:dyDescent="0.2">
      <c r="A50" s="311"/>
      <c r="B50" s="333"/>
      <c r="C50" s="311"/>
      <c r="D50" s="346" t="s">
        <v>1276</v>
      </c>
      <c r="E50" s="316"/>
      <c r="F50" s="316"/>
      <c r="G50" s="346" t="s">
        <v>1277</v>
      </c>
      <c r="H50" s="316"/>
      <c r="I50" s="432"/>
      <c r="J50" s="316"/>
      <c r="K50" s="316"/>
      <c r="L50" s="333"/>
      <c r="M50" s="311"/>
      <c r="N50" s="311"/>
      <c r="O50" s="311"/>
      <c r="P50" s="311"/>
      <c r="Q50" s="311"/>
      <c r="R50" s="311"/>
      <c r="S50" s="311"/>
      <c r="T50" s="311"/>
      <c r="U50" s="311"/>
      <c r="V50" s="311"/>
    </row>
    <row r="51" spans="1:22" ht="12.75" hidden="1" customHeight="1" x14ac:dyDescent="0.2">
      <c r="B51" s="329"/>
      <c r="L51" s="329"/>
    </row>
    <row r="52" spans="1:22" ht="12.75" hidden="1" customHeight="1" x14ac:dyDescent="0.2">
      <c r="B52" s="329"/>
      <c r="L52" s="329"/>
    </row>
    <row r="53" spans="1:22" ht="12.75" hidden="1" customHeight="1" x14ac:dyDescent="0.2">
      <c r="B53" s="329"/>
      <c r="L53" s="329"/>
    </row>
    <row r="54" spans="1:22" ht="12.75" hidden="1" customHeight="1" x14ac:dyDescent="0.2">
      <c r="B54" s="329"/>
      <c r="L54" s="329"/>
    </row>
    <row r="55" spans="1:22" ht="12.75" hidden="1" customHeight="1" x14ac:dyDescent="0.2">
      <c r="B55" s="329"/>
      <c r="L55" s="329"/>
    </row>
    <row r="56" spans="1:22" ht="12.75" hidden="1" customHeight="1" x14ac:dyDescent="0.2">
      <c r="B56" s="329"/>
      <c r="L56" s="329"/>
    </row>
    <row r="57" spans="1:22" ht="12.75" hidden="1" customHeight="1" x14ac:dyDescent="0.2">
      <c r="B57" s="329"/>
      <c r="L57" s="329"/>
    </row>
    <row r="58" spans="1:22" ht="12.75" hidden="1" customHeight="1" x14ac:dyDescent="0.2">
      <c r="B58" s="329"/>
      <c r="L58" s="329"/>
    </row>
    <row r="59" spans="1:22" ht="12.75" hidden="1" customHeight="1" x14ac:dyDescent="0.2">
      <c r="B59" s="329"/>
      <c r="L59" s="329"/>
    </row>
    <row r="60" spans="1:22" ht="12.75" hidden="1" customHeight="1" x14ac:dyDescent="0.2">
      <c r="B60" s="329"/>
      <c r="L60" s="329"/>
    </row>
    <row r="61" spans="1:22" s="182" customFormat="1" ht="12.75" hidden="1" customHeight="1" x14ac:dyDescent="0.2">
      <c r="A61" s="311"/>
      <c r="B61" s="333"/>
      <c r="C61" s="311"/>
      <c r="D61" s="347" t="s">
        <v>1278</v>
      </c>
      <c r="E61" s="317"/>
      <c r="F61" s="348" t="s">
        <v>1279</v>
      </c>
      <c r="G61" s="347" t="s">
        <v>1278</v>
      </c>
      <c r="H61" s="317"/>
      <c r="I61" s="433"/>
      <c r="J61" s="387" t="s">
        <v>1279</v>
      </c>
      <c r="K61" s="317"/>
      <c r="L61" s="333"/>
      <c r="M61" s="311"/>
      <c r="N61" s="311"/>
      <c r="O61" s="311"/>
      <c r="P61" s="311"/>
      <c r="Q61" s="311"/>
      <c r="R61" s="311"/>
      <c r="S61" s="311"/>
      <c r="T61" s="311"/>
      <c r="U61" s="311"/>
      <c r="V61" s="311"/>
    </row>
    <row r="62" spans="1:22" ht="12.75" hidden="1" customHeight="1" x14ac:dyDescent="0.2">
      <c r="B62" s="329"/>
      <c r="L62" s="329"/>
    </row>
    <row r="63" spans="1:22" ht="12.75" hidden="1" customHeight="1" x14ac:dyDescent="0.2">
      <c r="B63" s="329"/>
      <c r="L63" s="329"/>
    </row>
    <row r="64" spans="1:22" ht="12.75" hidden="1" customHeight="1" x14ac:dyDescent="0.2">
      <c r="B64" s="329"/>
      <c r="L64" s="329"/>
    </row>
    <row r="65" spans="1:22" s="182" customFormat="1" ht="12.75" hidden="1" customHeight="1" x14ac:dyDescent="0.2">
      <c r="A65" s="311"/>
      <c r="B65" s="333"/>
      <c r="C65" s="311"/>
      <c r="D65" s="346" t="s">
        <v>1280</v>
      </c>
      <c r="E65" s="316"/>
      <c r="F65" s="316"/>
      <c r="G65" s="346" t="s">
        <v>1827</v>
      </c>
      <c r="H65" s="316"/>
      <c r="I65" s="432"/>
      <c r="J65" s="316"/>
      <c r="K65" s="316"/>
      <c r="L65" s="333"/>
      <c r="M65" s="311"/>
      <c r="N65" s="311"/>
      <c r="O65" s="311"/>
      <c r="P65" s="311"/>
      <c r="Q65" s="311"/>
      <c r="R65" s="311"/>
      <c r="S65" s="311"/>
      <c r="T65" s="311"/>
      <c r="U65" s="311"/>
      <c r="V65" s="311"/>
    </row>
    <row r="66" spans="1:22" ht="12.75" hidden="1" customHeight="1" x14ac:dyDescent="0.2">
      <c r="B66" s="329"/>
      <c r="L66" s="329"/>
    </row>
    <row r="67" spans="1:22" ht="12.75" hidden="1" customHeight="1" x14ac:dyDescent="0.2">
      <c r="B67" s="329"/>
      <c r="L67" s="329"/>
    </row>
    <row r="68" spans="1:22" ht="12.75" hidden="1" customHeight="1" x14ac:dyDescent="0.2">
      <c r="B68" s="329"/>
      <c r="L68" s="329"/>
    </row>
    <row r="69" spans="1:22" ht="12.75" hidden="1" customHeight="1" x14ac:dyDescent="0.2">
      <c r="B69" s="329"/>
      <c r="L69" s="329"/>
    </row>
    <row r="70" spans="1:22" ht="12.75" hidden="1" customHeight="1" x14ac:dyDescent="0.2">
      <c r="B70" s="329"/>
      <c r="L70" s="329"/>
    </row>
    <row r="71" spans="1:22" ht="12.75" hidden="1" customHeight="1" x14ac:dyDescent="0.2">
      <c r="B71" s="329"/>
      <c r="L71" s="329"/>
    </row>
    <row r="72" spans="1:22" ht="12.75" hidden="1" customHeight="1" x14ac:dyDescent="0.2">
      <c r="B72" s="329"/>
      <c r="L72" s="329"/>
    </row>
    <row r="73" spans="1:22" ht="12.75" hidden="1" customHeight="1" x14ac:dyDescent="0.2">
      <c r="B73" s="329"/>
      <c r="L73" s="329"/>
    </row>
    <row r="74" spans="1:22" ht="12.75" hidden="1" customHeight="1" x14ac:dyDescent="0.2">
      <c r="B74" s="329"/>
      <c r="L74" s="329"/>
    </row>
    <row r="75" spans="1:22" ht="12.75" hidden="1" customHeight="1" x14ac:dyDescent="0.2">
      <c r="B75" s="329"/>
      <c r="L75" s="329"/>
    </row>
    <row r="76" spans="1:22" s="182" customFormat="1" ht="12.75" hidden="1" customHeight="1" x14ac:dyDescent="0.2">
      <c r="A76" s="311"/>
      <c r="B76" s="333"/>
      <c r="C76" s="311"/>
      <c r="D76" s="347" t="s">
        <v>1278</v>
      </c>
      <c r="E76" s="317"/>
      <c r="F76" s="348" t="s">
        <v>1279</v>
      </c>
      <c r="G76" s="347" t="s">
        <v>1278</v>
      </c>
      <c r="H76" s="317"/>
      <c r="I76" s="433"/>
      <c r="J76" s="387" t="s">
        <v>1279</v>
      </c>
      <c r="K76" s="317"/>
      <c r="L76" s="333"/>
      <c r="M76" s="311"/>
      <c r="N76" s="311"/>
      <c r="O76" s="311"/>
      <c r="P76" s="311"/>
      <c r="Q76" s="311"/>
      <c r="R76" s="311"/>
      <c r="S76" s="311"/>
      <c r="T76" s="311"/>
      <c r="U76" s="311"/>
      <c r="V76" s="311"/>
    </row>
    <row r="77" spans="1:22" s="182" customFormat="1" ht="14.45" hidden="1" customHeight="1" x14ac:dyDescent="0.2">
      <c r="A77" s="311"/>
      <c r="B77" s="349"/>
      <c r="C77" s="318"/>
      <c r="D77" s="318"/>
      <c r="E77" s="318"/>
      <c r="F77" s="318"/>
      <c r="G77" s="318"/>
      <c r="H77" s="318"/>
      <c r="I77" s="434"/>
      <c r="J77" s="318"/>
      <c r="K77" s="318"/>
      <c r="L77" s="333"/>
      <c r="M77" s="311"/>
      <c r="N77" s="311"/>
      <c r="O77" s="311"/>
      <c r="P77" s="311"/>
      <c r="Q77" s="311"/>
      <c r="R77" s="311"/>
      <c r="S77" s="311"/>
      <c r="T77" s="311"/>
      <c r="U77" s="311"/>
      <c r="V77" s="311"/>
    </row>
    <row r="78" spans="1:22" ht="12.75" hidden="1" customHeight="1" x14ac:dyDescent="0.2"/>
    <row r="79" spans="1:22" ht="12.75" hidden="1" customHeight="1" x14ac:dyDescent="0.2"/>
    <row r="80" spans="1:22" ht="12.75" hidden="1" customHeight="1" x14ac:dyDescent="0.2"/>
    <row r="81" spans="1:47" s="182" customFormat="1" ht="6.95" hidden="1" customHeight="1" x14ac:dyDescent="0.2">
      <c r="A81" s="311"/>
      <c r="B81" s="350"/>
      <c r="C81" s="319"/>
      <c r="D81" s="319"/>
      <c r="E81" s="319"/>
      <c r="F81" s="319"/>
      <c r="G81" s="319"/>
      <c r="H81" s="319"/>
      <c r="I81" s="435"/>
      <c r="J81" s="319"/>
      <c r="K81" s="319"/>
      <c r="L81" s="333"/>
      <c r="M81" s="311"/>
      <c r="N81" s="311"/>
      <c r="O81" s="311"/>
      <c r="P81" s="311"/>
      <c r="Q81" s="311"/>
      <c r="R81" s="311"/>
      <c r="S81" s="311"/>
      <c r="T81" s="311"/>
      <c r="U81" s="311"/>
      <c r="V81" s="311"/>
    </row>
    <row r="82" spans="1:47" s="182" customFormat="1" ht="24.95" hidden="1" customHeight="1" x14ac:dyDescent="0.2">
      <c r="A82" s="311"/>
      <c r="B82" s="333"/>
      <c r="C82" s="330" t="s">
        <v>1281</v>
      </c>
      <c r="D82" s="311"/>
      <c r="E82" s="311"/>
      <c r="F82" s="311"/>
      <c r="G82" s="311"/>
      <c r="H82" s="311"/>
      <c r="I82" s="210"/>
      <c r="J82" s="311"/>
      <c r="K82" s="311"/>
      <c r="L82" s="333"/>
      <c r="M82" s="311"/>
      <c r="N82" s="311"/>
      <c r="O82" s="311"/>
      <c r="P82" s="311"/>
      <c r="Q82" s="311"/>
      <c r="R82" s="311"/>
      <c r="S82" s="311"/>
      <c r="T82" s="311"/>
      <c r="U82" s="311"/>
      <c r="V82" s="311"/>
    </row>
    <row r="83" spans="1:47" s="182" customFormat="1" ht="6.95" hidden="1" customHeight="1" x14ac:dyDescent="0.2">
      <c r="A83" s="311"/>
      <c r="B83" s="333"/>
      <c r="C83" s="311"/>
      <c r="D83" s="311"/>
      <c r="E83" s="311"/>
      <c r="F83" s="311"/>
      <c r="G83" s="311"/>
      <c r="H83" s="311"/>
      <c r="I83" s="210"/>
      <c r="J83" s="311"/>
      <c r="K83" s="311"/>
      <c r="L83" s="333"/>
      <c r="M83" s="311"/>
      <c r="N83" s="311"/>
      <c r="O83" s="311"/>
      <c r="P83" s="311"/>
      <c r="Q83" s="311"/>
      <c r="R83" s="311"/>
      <c r="S83" s="311"/>
      <c r="T83" s="311"/>
      <c r="U83" s="311"/>
      <c r="V83" s="311"/>
    </row>
    <row r="84" spans="1:47" s="182" customFormat="1" ht="12" hidden="1" customHeight="1" x14ac:dyDescent="0.2">
      <c r="A84" s="311"/>
      <c r="B84" s="333"/>
      <c r="C84" s="331" t="s">
        <v>16</v>
      </c>
      <c r="D84" s="311"/>
      <c r="E84" s="311"/>
      <c r="F84" s="311"/>
      <c r="G84" s="311"/>
      <c r="H84" s="311"/>
      <c r="I84" s="210"/>
      <c r="J84" s="311"/>
      <c r="K84" s="311"/>
      <c r="L84" s="333"/>
      <c r="M84" s="311"/>
      <c r="N84" s="311"/>
      <c r="O84" s="311"/>
      <c r="P84" s="311"/>
      <c r="Q84" s="311"/>
      <c r="R84" s="311"/>
      <c r="S84" s="311"/>
      <c r="T84" s="311"/>
      <c r="U84" s="311"/>
      <c r="V84" s="311"/>
    </row>
    <row r="85" spans="1:47" s="182" customFormat="1" ht="16.5" hidden="1" customHeight="1" x14ac:dyDescent="0.2">
      <c r="A85" s="311"/>
      <c r="B85" s="333"/>
      <c r="C85" s="311"/>
      <c r="D85" s="311"/>
      <c r="E85" s="332" t="str">
        <f>E7</f>
        <v>Čechtická, Praha</v>
      </c>
      <c r="F85" s="310"/>
      <c r="G85" s="310"/>
      <c r="H85" s="310"/>
      <c r="I85" s="210"/>
      <c r="J85" s="311"/>
      <c r="K85" s="311"/>
      <c r="L85" s="333"/>
      <c r="M85" s="311"/>
      <c r="N85" s="311"/>
      <c r="O85" s="311"/>
      <c r="P85" s="311"/>
      <c r="Q85" s="311"/>
      <c r="R85" s="311"/>
      <c r="S85" s="311"/>
      <c r="T85" s="311"/>
      <c r="U85" s="311"/>
      <c r="V85" s="311"/>
    </row>
    <row r="86" spans="1:47" s="182" customFormat="1" ht="12" hidden="1" customHeight="1" x14ac:dyDescent="0.2">
      <c r="A86" s="311"/>
      <c r="B86" s="333"/>
      <c r="C86" s="331" t="s">
        <v>1256</v>
      </c>
      <c r="D86" s="311"/>
      <c r="E86" s="311"/>
      <c r="F86" s="311"/>
      <c r="G86" s="311"/>
      <c r="H86" s="311"/>
      <c r="I86" s="210"/>
      <c r="J86" s="311"/>
      <c r="K86" s="311"/>
      <c r="L86" s="333"/>
      <c r="M86" s="311"/>
      <c r="N86" s="311"/>
      <c r="O86" s="311"/>
      <c r="P86" s="311"/>
      <c r="Q86" s="311"/>
      <c r="R86" s="311"/>
      <c r="S86" s="311"/>
      <c r="T86" s="311"/>
      <c r="U86" s="311"/>
      <c r="V86" s="311"/>
    </row>
    <row r="87" spans="1:47" s="182" customFormat="1" ht="16.5" hidden="1" customHeight="1" x14ac:dyDescent="0.2">
      <c r="A87" s="311"/>
      <c r="B87" s="333"/>
      <c r="C87" s="311"/>
      <c r="D87" s="311"/>
      <c r="E87" s="334" t="str">
        <f>E9</f>
        <v>04 - ZTI</v>
      </c>
      <c r="F87" s="311"/>
      <c r="G87" s="311"/>
      <c r="H87" s="311"/>
      <c r="I87" s="210"/>
      <c r="J87" s="311"/>
      <c r="K87" s="311"/>
      <c r="L87" s="333"/>
      <c r="M87" s="311"/>
      <c r="N87" s="311"/>
      <c r="O87" s="311"/>
      <c r="P87" s="311"/>
      <c r="Q87" s="311"/>
      <c r="R87" s="311"/>
      <c r="S87" s="311"/>
      <c r="T87" s="311"/>
      <c r="U87" s="311"/>
      <c r="V87" s="311"/>
    </row>
    <row r="88" spans="1:47" s="182" customFormat="1" ht="6.95" hidden="1" customHeight="1" x14ac:dyDescent="0.2">
      <c r="A88" s="311"/>
      <c r="B88" s="333"/>
      <c r="C88" s="311"/>
      <c r="D88" s="311"/>
      <c r="E88" s="311"/>
      <c r="F88" s="311"/>
      <c r="G88" s="311"/>
      <c r="H88" s="311"/>
      <c r="I88" s="210"/>
      <c r="J88" s="311"/>
      <c r="K88" s="311"/>
      <c r="L88" s="333"/>
      <c r="M88" s="311"/>
      <c r="N88" s="311"/>
      <c r="O88" s="311"/>
      <c r="P88" s="311"/>
      <c r="Q88" s="311"/>
      <c r="R88" s="311"/>
      <c r="S88" s="311"/>
      <c r="T88" s="311"/>
      <c r="U88" s="311"/>
      <c r="V88" s="311"/>
    </row>
    <row r="89" spans="1:47" s="182" customFormat="1" ht="12" hidden="1" customHeight="1" x14ac:dyDescent="0.2">
      <c r="A89" s="311"/>
      <c r="B89" s="333"/>
      <c r="C89" s="331" t="s">
        <v>1261</v>
      </c>
      <c r="D89" s="311"/>
      <c r="E89" s="311"/>
      <c r="F89" s="335" t="str">
        <f>F12</f>
        <v xml:space="preserve"> </v>
      </c>
      <c r="G89" s="311"/>
      <c r="H89" s="311"/>
      <c r="I89" s="426" t="s">
        <v>1262</v>
      </c>
      <c r="J89" s="382" t="str">
        <f>IF(J12="","",J12)</f>
        <v>28. 6. 2023</v>
      </c>
      <c r="K89" s="311"/>
      <c r="L89" s="333"/>
      <c r="M89" s="311"/>
      <c r="N89" s="311"/>
      <c r="O89" s="311"/>
      <c r="P89" s="311"/>
      <c r="Q89" s="311"/>
      <c r="R89" s="311"/>
      <c r="S89" s="311"/>
      <c r="T89" s="311"/>
      <c r="U89" s="311"/>
      <c r="V89" s="311"/>
    </row>
    <row r="90" spans="1:47" s="182" customFormat="1" ht="6.95" hidden="1" customHeight="1" x14ac:dyDescent="0.2">
      <c r="A90" s="311"/>
      <c r="B90" s="333"/>
      <c r="C90" s="311"/>
      <c r="D90" s="311"/>
      <c r="E90" s="311"/>
      <c r="F90" s="311"/>
      <c r="G90" s="311"/>
      <c r="H90" s="311"/>
      <c r="I90" s="210"/>
      <c r="J90" s="311"/>
      <c r="K90" s="311"/>
      <c r="L90" s="333"/>
      <c r="M90" s="311"/>
      <c r="N90" s="311"/>
      <c r="O90" s="311"/>
      <c r="P90" s="311"/>
      <c r="Q90" s="311"/>
      <c r="R90" s="311"/>
      <c r="S90" s="311"/>
      <c r="T90" s="311"/>
      <c r="U90" s="311"/>
      <c r="V90" s="311"/>
    </row>
    <row r="91" spans="1:47" s="182" customFormat="1" ht="15.2" hidden="1" customHeight="1" x14ac:dyDescent="0.2">
      <c r="A91" s="311"/>
      <c r="B91" s="333"/>
      <c r="C91" s="331" t="s">
        <v>1263</v>
      </c>
      <c r="D91" s="311"/>
      <c r="E91" s="311"/>
      <c r="F91" s="335" t="str">
        <f>E15</f>
        <v xml:space="preserve"> </v>
      </c>
      <c r="G91" s="311"/>
      <c r="H91" s="311"/>
      <c r="I91" s="426" t="s">
        <v>14</v>
      </c>
      <c r="J91" s="388" t="str">
        <f>E21</f>
        <v xml:space="preserve"> </v>
      </c>
      <c r="K91" s="311"/>
      <c r="L91" s="333"/>
      <c r="M91" s="311"/>
      <c r="N91" s="311"/>
      <c r="O91" s="311"/>
      <c r="P91" s="311"/>
      <c r="Q91" s="311"/>
      <c r="R91" s="311"/>
      <c r="S91" s="311"/>
      <c r="T91" s="311"/>
      <c r="U91" s="311"/>
      <c r="V91" s="311"/>
    </row>
    <row r="92" spans="1:47" s="182" customFormat="1" ht="15.2" hidden="1" customHeight="1" x14ac:dyDescent="0.2">
      <c r="A92" s="311"/>
      <c r="B92" s="333"/>
      <c r="C92" s="331" t="s">
        <v>1826</v>
      </c>
      <c r="D92" s="311"/>
      <c r="E92" s="311"/>
      <c r="F92" s="335" t="str">
        <f>IF(E18="","",E18)</f>
        <v>Vyplň údaj</v>
      </c>
      <c r="G92" s="311"/>
      <c r="H92" s="311"/>
      <c r="I92" s="426" t="s">
        <v>1265</v>
      </c>
      <c r="J92" s="388" t="str">
        <f>E24</f>
        <v xml:space="preserve"> </v>
      </c>
      <c r="K92" s="311"/>
      <c r="L92" s="333"/>
      <c r="M92" s="311"/>
      <c r="N92" s="311"/>
      <c r="O92" s="311"/>
      <c r="P92" s="311"/>
      <c r="Q92" s="311"/>
      <c r="R92" s="311"/>
      <c r="S92" s="311"/>
      <c r="T92" s="311"/>
      <c r="U92" s="311"/>
      <c r="V92" s="311"/>
    </row>
    <row r="93" spans="1:47" s="182" customFormat="1" ht="10.35" hidden="1" customHeight="1" x14ac:dyDescent="0.2">
      <c r="A93" s="311"/>
      <c r="B93" s="333"/>
      <c r="C93" s="311"/>
      <c r="D93" s="311"/>
      <c r="E93" s="311"/>
      <c r="F93" s="311"/>
      <c r="G93" s="311"/>
      <c r="H93" s="311"/>
      <c r="I93" s="210"/>
      <c r="J93" s="311"/>
      <c r="K93" s="311"/>
      <c r="L93" s="333"/>
      <c r="M93" s="311"/>
      <c r="N93" s="311"/>
      <c r="O93" s="311"/>
      <c r="P93" s="311"/>
      <c r="Q93" s="311"/>
      <c r="R93" s="311"/>
      <c r="S93" s="311"/>
      <c r="T93" s="311"/>
      <c r="U93" s="311"/>
      <c r="V93" s="311"/>
    </row>
    <row r="94" spans="1:47" s="182" customFormat="1" ht="29.25" hidden="1" customHeight="1" x14ac:dyDescent="0.2">
      <c r="A94" s="311"/>
      <c r="B94" s="333"/>
      <c r="C94" s="351" t="s">
        <v>1282</v>
      </c>
      <c r="D94" s="320"/>
      <c r="E94" s="320"/>
      <c r="F94" s="320"/>
      <c r="G94" s="320"/>
      <c r="H94" s="320"/>
      <c r="I94" s="436"/>
      <c r="J94" s="389" t="s">
        <v>1283</v>
      </c>
      <c r="K94" s="320"/>
      <c r="L94" s="333"/>
      <c r="M94" s="311"/>
      <c r="N94" s="311"/>
      <c r="O94" s="311"/>
      <c r="P94" s="311"/>
      <c r="Q94" s="311"/>
      <c r="R94" s="311"/>
      <c r="S94" s="311"/>
      <c r="T94" s="311"/>
      <c r="U94" s="311"/>
      <c r="V94" s="311"/>
    </row>
    <row r="95" spans="1:47" s="182" customFormat="1" ht="10.35" hidden="1" customHeight="1" x14ac:dyDescent="0.2">
      <c r="A95" s="311"/>
      <c r="B95" s="333"/>
      <c r="C95" s="311"/>
      <c r="D95" s="311"/>
      <c r="E95" s="311"/>
      <c r="F95" s="311"/>
      <c r="G95" s="311"/>
      <c r="H95" s="311"/>
      <c r="I95" s="210"/>
      <c r="J95" s="311"/>
      <c r="K95" s="311"/>
      <c r="L95" s="333"/>
      <c r="M95" s="311"/>
      <c r="N95" s="311"/>
      <c r="O95" s="311"/>
      <c r="P95" s="311"/>
      <c r="Q95" s="311"/>
      <c r="R95" s="311"/>
      <c r="S95" s="311"/>
      <c r="T95" s="311"/>
      <c r="U95" s="311"/>
      <c r="V95" s="311"/>
    </row>
    <row r="96" spans="1:47" s="182" customFormat="1" ht="22.9" hidden="1" customHeight="1" x14ac:dyDescent="0.2">
      <c r="A96" s="311"/>
      <c r="B96" s="333"/>
      <c r="C96" s="352" t="s">
        <v>1284</v>
      </c>
      <c r="D96" s="311"/>
      <c r="E96" s="311"/>
      <c r="F96" s="311"/>
      <c r="G96" s="311"/>
      <c r="H96" s="311"/>
      <c r="I96" s="210"/>
      <c r="J96" s="384">
        <f>J123</f>
        <v>0</v>
      </c>
      <c r="K96" s="311"/>
      <c r="L96" s="333"/>
      <c r="M96" s="311"/>
      <c r="N96" s="311"/>
      <c r="O96" s="311"/>
      <c r="P96" s="311"/>
      <c r="Q96" s="311"/>
      <c r="R96" s="311"/>
      <c r="S96" s="311"/>
      <c r="T96" s="311"/>
      <c r="U96" s="311"/>
      <c r="V96" s="311"/>
      <c r="AU96" s="179" t="s">
        <v>1285</v>
      </c>
    </row>
    <row r="97" spans="1:22" s="192" customFormat="1" ht="24.95" hidden="1" customHeight="1" x14ac:dyDescent="0.2">
      <c r="A97" s="353"/>
      <c r="B97" s="354"/>
      <c r="C97" s="353"/>
      <c r="D97" s="355" t="s">
        <v>1286</v>
      </c>
      <c r="E97" s="321"/>
      <c r="F97" s="321"/>
      <c r="G97" s="321"/>
      <c r="H97" s="321"/>
      <c r="I97" s="437"/>
      <c r="J97" s="390">
        <f>J124</f>
        <v>0</v>
      </c>
      <c r="K97" s="353"/>
      <c r="L97" s="354"/>
      <c r="M97" s="353"/>
      <c r="N97" s="353"/>
      <c r="O97" s="353"/>
      <c r="P97" s="353"/>
      <c r="Q97" s="353"/>
      <c r="R97" s="353"/>
      <c r="S97" s="353"/>
      <c r="T97" s="353"/>
      <c r="U97" s="353"/>
      <c r="V97" s="353"/>
    </row>
    <row r="98" spans="1:22" s="194" customFormat="1" ht="19.899999999999999" hidden="1" customHeight="1" x14ac:dyDescent="0.2">
      <c r="A98" s="356"/>
      <c r="B98" s="357"/>
      <c r="C98" s="356"/>
      <c r="D98" s="358" t="s">
        <v>1287</v>
      </c>
      <c r="E98" s="322"/>
      <c r="F98" s="322"/>
      <c r="G98" s="322"/>
      <c r="H98" s="322"/>
      <c r="I98" s="438"/>
      <c r="J98" s="391">
        <f>J125</f>
        <v>0</v>
      </c>
      <c r="K98" s="356"/>
      <c r="L98" s="357"/>
      <c r="M98" s="356"/>
      <c r="N98" s="356"/>
      <c r="O98" s="356"/>
      <c r="P98" s="356"/>
      <c r="Q98" s="356"/>
      <c r="R98" s="356"/>
      <c r="S98" s="356"/>
      <c r="T98" s="356"/>
      <c r="U98" s="356"/>
      <c r="V98" s="356"/>
    </row>
    <row r="99" spans="1:22" s="194" customFormat="1" ht="19.899999999999999" hidden="1" customHeight="1" x14ac:dyDescent="0.2">
      <c r="A99" s="356"/>
      <c r="B99" s="357"/>
      <c r="C99" s="356"/>
      <c r="D99" s="358" t="s">
        <v>1288</v>
      </c>
      <c r="E99" s="322"/>
      <c r="F99" s="322"/>
      <c r="G99" s="322"/>
      <c r="H99" s="322"/>
      <c r="I99" s="438"/>
      <c r="J99" s="391">
        <f>J132</f>
        <v>0</v>
      </c>
      <c r="K99" s="356"/>
      <c r="L99" s="357"/>
      <c r="M99" s="356"/>
      <c r="N99" s="356"/>
      <c r="O99" s="356"/>
      <c r="P99" s="356"/>
      <c r="Q99" s="356"/>
      <c r="R99" s="356"/>
      <c r="S99" s="356"/>
      <c r="T99" s="356"/>
      <c r="U99" s="356"/>
      <c r="V99" s="356"/>
    </row>
    <row r="100" spans="1:22" s="192" customFormat="1" ht="24.95" hidden="1" customHeight="1" x14ac:dyDescent="0.2">
      <c r="A100" s="353"/>
      <c r="B100" s="354"/>
      <c r="C100" s="353"/>
      <c r="D100" s="355" t="s">
        <v>1289</v>
      </c>
      <c r="E100" s="321"/>
      <c r="F100" s="321"/>
      <c r="G100" s="321"/>
      <c r="H100" s="321"/>
      <c r="I100" s="437"/>
      <c r="J100" s="390">
        <f>J139</f>
        <v>0</v>
      </c>
      <c r="K100" s="353"/>
      <c r="L100" s="354"/>
      <c r="M100" s="353"/>
      <c r="N100" s="353"/>
      <c r="O100" s="353"/>
      <c r="P100" s="353"/>
      <c r="Q100" s="353"/>
      <c r="R100" s="353"/>
      <c r="S100" s="353"/>
      <c r="T100" s="353"/>
      <c r="U100" s="353"/>
      <c r="V100" s="353"/>
    </row>
    <row r="101" spans="1:22" s="194" customFormat="1" ht="19.899999999999999" hidden="1" customHeight="1" x14ac:dyDescent="0.2">
      <c r="A101" s="356"/>
      <c r="B101" s="357"/>
      <c r="C101" s="356"/>
      <c r="D101" s="358" t="s">
        <v>1290</v>
      </c>
      <c r="E101" s="322"/>
      <c r="F101" s="322"/>
      <c r="G101" s="322"/>
      <c r="H101" s="322"/>
      <c r="I101" s="438"/>
      <c r="J101" s="391">
        <f>J140</f>
        <v>0</v>
      </c>
      <c r="K101" s="356"/>
      <c r="L101" s="357"/>
      <c r="M101" s="356"/>
      <c r="N101" s="356"/>
      <c r="O101" s="356"/>
      <c r="P101" s="356"/>
      <c r="Q101" s="356"/>
      <c r="R101" s="356"/>
      <c r="S101" s="356"/>
      <c r="T101" s="356"/>
      <c r="U101" s="356"/>
      <c r="V101" s="356"/>
    </row>
    <row r="102" spans="1:22" s="194" customFormat="1" ht="19.899999999999999" hidden="1" customHeight="1" x14ac:dyDescent="0.2">
      <c r="A102" s="356"/>
      <c r="B102" s="357"/>
      <c r="C102" s="356"/>
      <c r="D102" s="358" t="s">
        <v>1291</v>
      </c>
      <c r="E102" s="322"/>
      <c r="F102" s="322"/>
      <c r="G102" s="322"/>
      <c r="H102" s="322"/>
      <c r="I102" s="438"/>
      <c r="J102" s="391">
        <f>J176</f>
        <v>0</v>
      </c>
      <c r="K102" s="356"/>
      <c r="L102" s="357"/>
      <c r="M102" s="356"/>
      <c r="N102" s="356"/>
      <c r="O102" s="356"/>
      <c r="P102" s="356"/>
      <c r="Q102" s="356"/>
      <c r="R102" s="356"/>
      <c r="S102" s="356"/>
      <c r="T102" s="356"/>
      <c r="U102" s="356"/>
      <c r="V102" s="356"/>
    </row>
    <row r="103" spans="1:22" s="194" customFormat="1" ht="19.899999999999999" hidden="1" customHeight="1" x14ac:dyDescent="0.2">
      <c r="A103" s="356"/>
      <c r="B103" s="357"/>
      <c r="C103" s="356"/>
      <c r="D103" s="358" t="s">
        <v>1292</v>
      </c>
      <c r="E103" s="322"/>
      <c r="F103" s="322"/>
      <c r="G103" s="322"/>
      <c r="H103" s="322"/>
      <c r="I103" s="438"/>
      <c r="J103" s="391">
        <f>J240</f>
        <v>0</v>
      </c>
      <c r="K103" s="356"/>
      <c r="L103" s="357"/>
      <c r="M103" s="356"/>
      <c r="N103" s="356"/>
      <c r="O103" s="356"/>
      <c r="P103" s="356"/>
      <c r="Q103" s="356"/>
      <c r="R103" s="356"/>
      <c r="S103" s="356"/>
      <c r="T103" s="356"/>
      <c r="U103" s="356"/>
      <c r="V103" s="356"/>
    </row>
    <row r="104" spans="1:22" s="182" customFormat="1" ht="21.75" hidden="1" customHeight="1" x14ac:dyDescent="0.2">
      <c r="A104" s="311"/>
      <c r="B104" s="333"/>
      <c r="C104" s="311"/>
      <c r="D104" s="311"/>
      <c r="E104" s="311"/>
      <c r="F104" s="311"/>
      <c r="G104" s="311"/>
      <c r="H104" s="311"/>
      <c r="I104" s="210"/>
      <c r="J104" s="311"/>
      <c r="K104" s="311"/>
      <c r="L104" s="333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</row>
    <row r="105" spans="1:22" s="182" customFormat="1" ht="6.95" hidden="1" customHeight="1" x14ac:dyDescent="0.2">
      <c r="A105" s="311"/>
      <c r="B105" s="349"/>
      <c r="C105" s="318"/>
      <c r="D105" s="318"/>
      <c r="E105" s="318"/>
      <c r="F105" s="318"/>
      <c r="G105" s="318"/>
      <c r="H105" s="318"/>
      <c r="I105" s="434"/>
      <c r="J105" s="318"/>
      <c r="K105" s="318"/>
      <c r="L105" s="333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</row>
    <row r="106" spans="1:22" ht="12.75" hidden="1" customHeight="1" x14ac:dyDescent="0.2"/>
    <row r="107" spans="1:22" ht="12.75" hidden="1" customHeight="1" x14ac:dyDescent="0.2"/>
    <row r="108" spans="1:22" ht="12.75" hidden="1" customHeight="1" x14ac:dyDescent="0.2"/>
    <row r="109" spans="1:22" s="182" customFormat="1" ht="6.95" customHeight="1" x14ac:dyDescent="0.2">
      <c r="A109" s="311"/>
      <c r="B109" s="350"/>
      <c r="C109" s="319"/>
      <c r="D109" s="319"/>
      <c r="E109" s="319"/>
      <c r="F109" s="319"/>
      <c r="G109" s="319"/>
      <c r="H109" s="319"/>
      <c r="I109" s="435"/>
      <c r="J109" s="319"/>
      <c r="K109" s="319"/>
      <c r="L109" s="333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</row>
    <row r="110" spans="1:22" s="182" customFormat="1" ht="24.95" customHeight="1" x14ac:dyDescent="0.2">
      <c r="A110" s="311"/>
      <c r="B110" s="333"/>
      <c r="C110" s="330" t="s">
        <v>1293</v>
      </c>
      <c r="D110" s="311"/>
      <c r="E110" s="311"/>
      <c r="F110" s="311"/>
      <c r="G110" s="311"/>
      <c r="H110" s="311"/>
      <c r="I110" s="210"/>
      <c r="J110" s="311"/>
      <c r="K110" s="311"/>
      <c r="L110" s="333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</row>
    <row r="111" spans="1:22" s="182" customFormat="1" ht="6.95" customHeight="1" x14ac:dyDescent="0.2">
      <c r="A111" s="311"/>
      <c r="B111" s="333"/>
      <c r="C111" s="311"/>
      <c r="D111" s="311"/>
      <c r="E111" s="311"/>
      <c r="F111" s="311"/>
      <c r="G111" s="311"/>
      <c r="H111" s="311"/>
      <c r="I111" s="210"/>
      <c r="J111" s="311"/>
      <c r="K111" s="311"/>
      <c r="L111" s="333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/>
    </row>
    <row r="112" spans="1:22" s="182" customFormat="1" ht="12" customHeight="1" x14ac:dyDescent="0.2">
      <c r="A112" s="311"/>
      <c r="B112" s="333"/>
      <c r="C112" s="331" t="s">
        <v>16</v>
      </c>
      <c r="D112" s="311"/>
      <c r="E112" s="311"/>
      <c r="F112" s="311"/>
      <c r="G112" s="311"/>
      <c r="H112" s="311"/>
      <c r="I112" s="210"/>
      <c r="J112" s="311"/>
      <c r="K112" s="311"/>
      <c r="L112" s="333"/>
      <c r="M112" s="311"/>
      <c r="N112" s="311"/>
      <c r="O112" s="311"/>
      <c r="P112" s="311"/>
      <c r="Q112" s="311"/>
      <c r="R112" s="311"/>
      <c r="S112" s="311"/>
      <c r="T112" s="311"/>
      <c r="U112" s="311"/>
      <c r="V112" s="311"/>
    </row>
    <row r="113" spans="1:65" s="182" customFormat="1" ht="16.5" customHeight="1" x14ac:dyDescent="0.2">
      <c r="A113" s="311"/>
      <c r="B113" s="333"/>
      <c r="C113" s="311"/>
      <c r="D113" s="311"/>
      <c r="E113" s="332" t="str">
        <f>E7</f>
        <v>Čechtická, Praha</v>
      </c>
      <c r="F113" s="310"/>
      <c r="G113" s="310"/>
      <c r="H113" s="310"/>
      <c r="I113" s="210"/>
      <c r="J113" s="311"/>
      <c r="K113" s="311"/>
      <c r="L113" s="333"/>
      <c r="M113" s="311"/>
      <c r="N113" s="311"/>
      <c r="O113" s="311"/>
      <c r="P113" s="311"/>
      <c r="Q113" s="311"/>
      <c r="R113" s="311"/>
      <c r="S113" s="311"/>
      <c r="T113" s="311"/>
      <c r="U113" s="311"/>
      <c r="V113" s="311"/>
    </row>
    <row r="114" spans="1:65" s="182" customFormat="1" ht="12" customHeight="1" x14ac:dyDescent="0.2">
      <c r="A114" s="311"/>
      <c r="B114" s="333"/>
      <c r="C114" s="331" t="s">
        <v>1256</v>
      </c>
      <c r="D114" s="311"/>
      <c r="E114" s="311"/>
      <c r="F114" s="311"/>
      <c r="G114" s="311"/>
      <c r="H114" s="311"/>
      <c r="I114" s="210"/>
      <c r="J114" s="311"/>
      <c r="K114" s="311"/>
      <c r="L114" s="333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</row>
    <row r="115" spans="1:65" s="182" customFormat="1" ht="16.5" customHeight="1" x14ac:dyDescent="0.2">
      <c r="A115" s="311"/>
      <c r="B115" s="333"/>
      <c r="C115" s="311"/>
      <c r="D115" s="311"/>
      <c r="E115" s="334" t="str">
        <f>E9</f>
        <v>04 - ZTI</v>
      </c>
      <c r="F115" s="311"/>
      <c r="G115" s="311"/>
      <c r="H115" s="311"/>
      <c r="I115" s="210"/>
      <c r="J115" s="311"/>
      <c r="K115" s="311"/>
      <c r="L115" s="333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</row>
    <row r="116" spans="1:65" s="182" customFormat="1" ht="6.95" customHeight="1" x14ac:dyDescent="0.2">
      <c r="A116" s="311"/>
      <c r="B116" s="333"/>
      <c r="C116" s="311"/>
      <c r="D116" s="311"/>
      <c r="E116" s="311"/>
      <c r="F116" s="311"/>
      <c r="G116" s="311"/>
      <c r="H116" s="311"/>
      <c r="I116" s="210"/>
      <c r="J116" s="311"/>
      <c r="K116" s="311"/>
      <c r="L116" s="333"/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</row>
    <row r="117" spans="1:65" s="182" customFormat="1" ht="12" customHeight="1" x14ac:dyDescent="0.2">
      <c r="A117" s="311"/>
      <c r="B117" s="333"/>
      <c r="C117" s="331" t="s">
        <v>1261</v>
      </c>
      <c r="D117" s="311"/>
      <c r="E117" s="311"/>
      <c r="F117" s="335" t="str">
        <f>F12</f>
        <v xml:space="preserve"> </v>
      </c>
      <c r="G117" s="311"/>
      <c r="H117" s="311"/>
      <c r="I117" s="426" t="s">
        <v>1262</v>
      </c>
      <c r="J117" s="423" t="str">
        <f>IF(J12="","",J12)</f>
        <v>28. 6. 2023</v>
      </c>
      <c r="K117" s="311"/>
      <c r="L117" s="333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</row>
    <row r="118" spans="1:65" s="182" customFormat="1" ht="6.95" customHeight="1" x14ac:dyDescent="0.2">
      <c r="A118" s="311"/>
      <c r="B118" s="333"/>
      <c r="C118" s="311"/>
      <c r="D118" s="311"/>
      <c r="E118" s="311"/>
      <c r="F118" s="311"/>
      <c r="G118" s="311"/>
      <c r="H118" s="311"/>
      <c r="I118" s="210"/>
      <c r="J118" s="311"/>
      <c r="K118" s="311"/>
      <c r="L118" s="333"/>
      <c r="M118" s="311"/>
      <c r="N118" s="311"/>
      <c r="O118" s="311"/>
      <c r="P118" s="311"/>
      <c r="Q118" s="311"/>
      <c r="R118" s="311"/>
      <c r="S118" s="311"/>
      <c r="T118" s="311"/>
      <c r="U118" s="311"/>
      <c r="V118" s="311"/>
    </row>
    <row r="119" spans="1:65" s="182" customFormat="1" ht="15.2" customHeight="1" x14ac:dyDescent="0.2">
      <c r="A119" s="311"/>
      <c r="B119" s="333"/>
      <c r="C119" s="331" t="s">
        <v>1263</v>
      </c>
      <c r="D119" s="311"/>
      <c r="E119" s="311"/>
      <c r="F119" s="335" t="str">
        <f>E15</f>
        <v xml:space="preserve"> </v>
      </c>
      <c r="G119" s="311"/>
      <c r="H119" s="311"/>
      <c r="I119" s="426" t="s">
        <v>14</v>
      </c>
      <c r="J119" s="388" t="str">
        <f>E21</f>
        <v xml:space="preserve"> </v>
      </c>
      <c r="K119" s="311"/>
      <c r="L119" s="333"/>
      <c r="M119" s="311"/>
      <c r="N119" s="311"/>
      <c r="O119" s="311"/>
      <c r="P119" s="311"/>
      <c r="Q119" s="311"/>
      <c r="R119" s="311"/>
      <c r="S119" s="311"/>
      <c r="T119" s="311"/>
      <c r="U119" s="311"/>
      <c r="V119" s="311"/>
    </row>
    <row r="120" spans="1:65" s="182" customFormat="1" ht="15.2" customHeight="1" x14ac:dyDescent="0.2">
      <c r="A120" s="311"/>
      <c r="B120" s="333"/>
      <c r="C120" s="331" t="s">
        <v>1826</v>
      </c>
      <c r="D120" s="311"/>
      <c r="E120" s="311"/>
      <c r="F120" s="422" t="str">
        <f>IF(E18="","",E18)</f>
        <v>Vyplň údaj</v>
      </c>
      <c r="G120" s="311"/>
      <c r="H120" s="311"/>
      <c r="I120" s="426" t="s">
        <v>1265</v>
      </c>
      <c r="J120" s="388" t="str">
        <f>E24</f>
        <v xml:space="preserve"> </v>
      </c>
      <c r="K120" s="311"/>
      <c r="L120" s="333"/>
      <c r="M120" s="311"/>
      <c r="N120" s="311"/>
      <c r="O120" s="311"/>
      <c r="P120" s="311"/>
      <c r="Q120" s="311"/>
      <c r="R120" s="311"/>
      <c r="S120" s="311"/>
      <c r="T120" s="311"/>
      <c r="U120" s="311"/>
      <c r="V120" s="311"/>
    </row>
    <row r="121" spans="1:65" s="182" customFormat="1" ht="10.35" customHeight="1" x14ac:dyDescent="0.2">
      <c r="A121" s="311"/>
      <c r="B121" s="333"/>
      <c r="C121" s="311"/>
      <c r="D121" s="311"/>
      <c r="E121" s="311"/>
      <c r="F121" s="311"/>
      <c r="G121" s="311"/>
      <c r="H121" s="311"/>
      <c r="I121" s="210"/>
      <c r="J121" s="311"/>
      <c r="K121" s="311"/>
      <c r="L121" s="333"/>
      <c r="M121" s="311"/>
      <c r="N121" s="311"/>
      <c r="O121" s="311"/>
      <c r="P121" s="311"/>
      <c r="Q121" s="311"/>
      <c r="R121" s="311"/>
      <c r="S121" s="311"/>
      <c r="T121" s="311"/>
      <c r="U121" s="311"/>
      <c r="V121" s="311"/>
    </row>
    <row r="122" spans="1:65" s="72" customFormat="1" ht="29.25" customHeight="1" x14ac:dyDescent="0.2">
      <c r="A122" s="359"/>
      <c r="B122" s="360"/>
      <c r="C122" s="361" t="s">
        <v>1294</v>
      </c>
      <c r="D122" s="323" t="s">
        <v>1295</v>
      </c>
      <c r="E122" s="323" t="s">
        <v>1296</v>
      </c>
      <c r="F122" s="323" t="s">
        <v>893</v>
      </c>
      <c r="G122" s="323" t="s">
        <v>76</v>
      </c>
      <c r="H122" s="323" t="s">
        <v>77</v>
      </c>
      <c r="I122" s="439" t="s">
        <v>1297</v>
      </c>
      <c r="J122" s="392" t="s">
        <v>1283</v>
      </c>
      <c r="K122" s="393" t="s">
        <v>1298</v>
      </c>
      <c r="L122" s="360"/>
      <c r="M122" s="394" t="s">
        <v>1259</v>
      </c>
      <c r="N122" s="395" t="s">
        <v>81</v>
      </c>
      <c r="O122" s="395" t="s">
        <v>1299</v>
      </c>
      <c r="P122" s="395" t="s">
        <v>1300</v>
      </c>
      <c r="Q122" s="395" t="s">
        <v>1301</v>
      </c>
      <c r="R122" s="395" t="s">
        <v>1302</v>
      </c>
      <c r="S122" s="395" t="s">
        <v>1303</v>
      </c>
      <c r="T122" s="395" t="s">
        <v>1304</v>
      </c>
      <c r="U122" s="396" t="s">
        <v>92</v>
      </c>
      <c r="V122" s="359"/>
    </row>
    <row r="123" spans="1:65" s="182" customFormat="1" ht="22.9" customHeight="1" x14ac:dyDescent="0.25">
      <c r="A123" s="311"/>
      <c r="B123" s="333"/>
      <c r="C123" s="362" t="s">
        <v>1305</v>
      </c>
      <c r="D123" s="311"/>
      <c r="E123" s="311"/>
      <c r="F123" s="311"/>
      <c r="G123" s="311"/>
      <c r="H123" s="311"/>
      <c r="I123" s="210"/>
      <c r="J123" s="397">
        <f>BK123</f>
        <v>0</v>
      </c>
      <c r="K123" s="311"/>
      <c r="L123" s="333"/>
      <c r="M123" s="398"/>
      <c r="N123" s="314"/>
      <c r="O123" s="314"/>
      <c r="P123" s="399">
        <f>P124+P139</f>
        <v>0</v>
      </c>
      <c r="Q123" s="314"/>
      <c r="R123" s="399">
        <f>R124+R139</f>
        <v>6.5235779999999997</v>
      </c>
      <c r="S123" s="314"/>
      <c r="T123" s="399">
        <f>T124+T139</f>
        <v>6.4510100000000001</v>
      </c>
      <c r="U123" s="400"/>
      <c r="V123" s="311"/>
      <c r="AT123" s="179" t="s">
        <v>895</v>
      </c>
      <c r="AU123" s="179" t="s">
        <v>1285</v>
      </c>
      <c r="BK123" s="197">
        <f>BK124+BK139</f>
        <v>0</v>
      </c>
    </row>
    <row r="124" spans="1:65" s="198" customFormat="1" ht="25.9" customHeight="1" x14ac:dyDescent="0.2">
      <c r="A124" s="324"/>
      <c r="B124" s="363"/>
      <c r="C124" s="324"/>
      <c r="D124" s="364" t="s">
        <v>895</v>
      </c>
      <c r="E124" s="365" t="s">
        <v>17</v>
      </c>
      <c r="F124" s="365" t="s">
        <v>896</v>
      </c>
      <c r="G124" s="324"/>
      <c r="H124" s="324"/>
      <c r="I124" s="208"/>
      <c r="J124" s="401">
        <f>BK124</f>
        <v>0</v>
      </c>
      <c r="K124" s="324"/>
      <c r="L124" s="363"/>
      <c r="M124" s="402"/>
      <c r="N124" s="324"/>
      <c r="O124" s="324"/>
      <c r="P124" s="403">
        <f>P125+P132</f>
        <v>0</v>
      </c>
      <c r="Q124" s="324"/>
      <c r="R124" s="403">
        <f>R125+R132</f>
        <v>4.7897999999999996</v>
      </c>
      <c r="S124" s="324"/>
      <c r="T124" s="403">
        <f>T125+T132</f>
        <v>4.8719999999999999</v>
      </c>
      <c r="U124" s="404"/>
      <c r="V124" s="324"/>
      <c r="AR124" s="199" t="s">
        <v>1245</v>
      </c>
      <c r="AT124" s="200" t="s">
        <v>895</v>
      </c>
      <c r="AU124" s="200" t="s">
        <v>1306</v>
      </c>
      <c r="AY124" s="199" t="s">
        <v>1307</v>
      </c>
      <c r="BK124" s="201">
        <f>BK125+BK132</f>
        <v>0</v>
      </c>
    </row>
    <row r="125" spans="1:65" s="198" customFormat="1" ht="22.9" customHeight="1" x14ac:dyDescent="0.2">
      <c r="A125" s="324"/>
      <c r="B125" s="363"/>
      <c r="C125" s="324"/>
      <c r="D125" s="364" t="s">
        <v>895</v>
      </c>
      <c r="E125" s="366" t="s">
        <v>41</v>
      </c>
      <c r="F125" s="366" t="s">
        <v>897</v>
      </c>
      <c r="G125" s="324"/>
      <c r="H125" s="324"/>
      <c r="I125" s="208"/>
      <c r="J125" s="405">
        <f>BK125</f>
        <v>0</v>
      </c>
      <c r="K125" s="324"/>
      <c r="L125" s="363"/>
      <c r="M125" s="402"/>
      <c r="N125" s="324"/>
      <c r="O125" s="324"/>
      <c r="P125" s="403">
        <f>SUM(P126:P131)</f>
        <v>0</v>
      </c>
      <c r="Q125" s="324"/>
      <c r="R125" s="403">
        <f>SUM(R126:R131)</f>
        <v>4.7897999999999996</v>
      </c>
      <c r="S125" s="324"/>
      <c r="T125" s="403">
        <f>SUM(T126:T131)</f>
        <v>0</v>
      </c>
      <c r="U125" s="404"/>
      <c r="V125" s="324"/>
      <c r="AR125" s="199" t="s">
        <v>1245</v>
      </c>
      <c r="AT125" s="200" t="s">
        <v>895</v>
      </c>
      <c r="AU125" s="200" t="s">
        <v>1245</v>
      </c>
      <c r="AY125" s="199" t="s">
        <v>1307</v>
      </c>
      <c r="BK125" s="201">
        <f>SUM(BK126:BK131)</f>
        <v>0</v>
      </c>
    </row>
    <row r="126" spans="1:65" s="182" customFormat="1" ht="21.75" customHeight="1" x14ac:dyDescent="0.2">
      <c r="A126" s="311"/>
      <c r="B126" s="333"/>
      <c r="C126" s="367" t="s">
        <v>1308</v>
      </c>
      <c r="D126" s="367" t="s">
        <v>898</v>
      </c>
      <c r="E126" s="368" t="s">
        <v>899</v>
      </c>
      <c r="F126" s="369" t="s">
        <v>900</v>
      </c>
      <c r="G126" s="370" t="s">
        <v>124</v>
      </c>
      <c r="H126" s="325">
        <v>60</v>
      </c>
      <c r="I126" s="209"/>
      <c r="J126" s="406">
        <f>ROUND(I126*H126,2)</f>
        <v>0</v>
      </c>
      <c r="K126" s="407"/>
      <c r="L126" s="333"/>
      <c r="M126" s="408" t="s">
        <v>1259</v>
      </c>
      <c r="N126" s="409" t="s">
        <v>1271</v>
      </c>
      <c r="O126" s="311"/>
      <c r="P126" s="410">
        <f>O126*H126</f>
        <v>0</v>
      </c>
      <c r="Q126" s="410">
        <v>4.0629999999999999E-2</v>
      </c>
      <c r="R126" s="410">
        <f>Q126*H126</f>
        <v>2.4378000000000002</v>
      </c>
      <c r="S126" s="410">
        <v>0</v>
      </c>
      <c r="T126" s="410">
        <f>S126*H126</f>
        <v>0</v>
      </c>
      <c r="U126" s="411" t="s">
        <v>1259</v>
      </c>
      <c r="V126" s="311"/>
      <c r="AR126" s="202" t="s">
        <v>1231</v>
      </c>
      <c r="AT126" s="202" t="s">
        <v>898</v>
      </c>
      <c r="AU126" s="202" t="s">
        <v>1226</v>
      </c>
      <c r="AY126" s="179" t="s">
        <v>1307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9" t="s">
        <v>1245</v>
      </c>
      <c r="BK126" s="203">
        <f>ROUND(I126*H126,2)</f>
        <v>0</v>
      </c>
      <c r="BL126" s="179" t="s">
        <v>1231</v>
      </c>
      <c r="BM126" s="202" t="s">
        <v>1309</v>
      </c>
    </row>
    <row r="127" spans="1:65" s="182" customFormat="1" x14ac:dyDescent="0.2">
      <c r="A127" s="311"/>
      <c r="B127" s="333"/>
      <c r="C127" s="311"/>
      <c r="D127" s="371" t="s">
        <v>1310</v>
      </c>
      <c r="E127" s="311"/>
      <c r="F127" s="372" t="s">
        <v>1311</v>
      </c>
      <c r="G127" s="311"/>
      <c r="H127" s="311"/>
      <c r="I127" s="210"/>
      <c r="J127" s="311"/>
      <c r="K127" s="311"/>
      <c r="L127" s="333"/>
      <c r="M127" s="412"/>
      <c r="N127" s="311"/>
      <c r="O127" s="311"/>
      <c r="P127" s="311"/>
      <c r="Q127" s="311"/>
      <c r="R127" s="311"/>
      <c r="S127" s="311"/>
      <c r="T127" s="311"/>
      <c r="U127" s="413"/>
      <c r="V127" s="311"/>
      <c r="AT127" s="179" t="s">
        <v>1310</v>
      </c>
      <c r="AU127" s="179" t="s">
        <v>1226</v>
      </c>
    </row>
    <row r="128" spans="1:65" s="182" customFormat="1" x14ac:dyDescent="0.2">
      <c r="A128" s="311"/>
      <c r="B128" s="333"/>
      <c r="C128" s="311"/>
      <c r="D128" s="373" t="s">
        <v>1312</v>
      </c>
      <c r="E128" s="311"/>
      <c r="F128" s="374" t="s">
        <v>1313</v>
      </c>
      <c r="G128" s="311"/>
      <c r="H128" s="311"/>
      <c r="I128" s="210"/>
      <c r="J128" s="311"/>
      <c r="K128" s="311"/>
      <c r="L128" s="333"/>
      <c r="M128" s="412"/>
      <c r="N128" s="311"/>
      <c r="O128" s="311"/>
      <c r="P128" s="311"/>
      <c r="Q128" s="311"/>
      <c r="R128" s="311"/>
      <c r="S128" s="311"/>
      <c r="T128" s="311"/>
      <c r="U128" s="413"/>
      <c r="V128" s="311"/>
      <c r="AT128" s="179" t="s">
        <v>1312</v>
      </c>
      <c r="AU128" s="179" t="s">
        <v>1226</v>
      </c>
    </row>
    <row r="129" spans="1:65" s="182" customFormat="1" ht="21.75" customHeight="1" x14ac:dyDescent="0.2">
      <c r="A129" s="311"/>
      <c r="B129" s="333"/>
      <c r="C129" s="367" t="s">
        <v>1314</v>
      </c>
      <c r="D129" s="367" t="s">
        <v>898</v>
      </c>
      <c r="E129" s="368" t="s">
        <v>901</v>
      </c>
      <c r="F129" s="369" t="s">
        <v>902</v>
      </c>
      <c r="G129" s="370" t="s">
        <v>124</v>
      </c>
      <c r="H129" s="326">
        <v>42</v>
      </c>
      <c r="I129" s="209"/>
      <c r="J129" s="406">
        <f>ROUND(I129*H129,2)</f>
        <v>0</v>
      </c>
      <c r="K129" s="407"/>
      <c r="L129" s="333"/>
      <c r="M129" s="408" t="s">
        <v>1259</v>
      </c>
      <c r="N129" s="409" t="s">
        <v>1271</v>
      </c>
      <c r="O129" s="311"/>
      <c r="P129" s="410">
        <f>O129*H129</f>
        <v>0</v>
      </c>
      <c r="Q129" s="410">
        <v>5.6000000000000001E-2</v>
      </c>
      <c r="R129" s="410">
        <f>Q129*H129</f>
        <v>2.3519999999999999</v>
      </c>
      <c r="S129" s="410">
        <v>0</v>
      </c>
      <c r="T129" s="410">
        <f>S129*H129</f>
        <v>0</v>
      </c>
      <c r="U129" s="411" t="s">
        <v>1259</v>
      </c>
      <c r="V129" s="311"/>
      <c r="AR129" s="202" t="s">
        <v>1231</v>
      </c>
      <c r="AT129" s="202" t="s">
        <v>898</v>
      </c>
      <c r="AU129" s="202" t="s">
        <v>1226</v>
      </c>
      <c r="AY129" s="179" t="s">
        <v>1307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9" t="s">
        <v>1245</v>
      </c>
      <c r="BK129" s="203">
        <f>ROUND(I129*H129,2)</f>
        <v>0</v>
      </c>
      <c r="BL129" s="179" t="s">
        <v>1231</v>
      </c>
      <c r="BM129" s="202" t="s">
        <v>1315</v>
      </c>
    </row>
    <row r="130" spans="1:65" s="182" customFormat="1" x14ac:dyDescent="0.2">
      <c r="A130" s="311"/>
      <c r="B130" s="333"/>
      <c r="C130" s="311"/>
      <c r="D130" s="371" t="s">
        <v>1310</v>
      </c>
      <c r="E130" s="311"/>
      <c r="F130" s="372" t="s">
        <v>1316</v>
      </c>
      <c r="G130" s="311"/>
      <c r="H130" s="311"/>
      <c r="I130" s="210"/>
      <c r="J130" s="311"/>
      <c r="K130" s="311"/>
      <c r="L130" s="333"/>
      <c r="M130" s="412"/>
      <c r="N130" s="311"/>
      <c r="O130" s="311"/>
      <c r="P130" s="311"/>
      <c r="Q130" s="311"/>
      <c r="R130" s="311"/>
      <c r="S130" s="311"/>
      <c r="T130" s="311"/>
      <c r="U130" s="413"/>
      <c r="V130" s="311"/>
      <c r="AT130" s="179" t="s">
        <v>1310</v>
      </c>
      <c r="AU130" s="179" t="s">
        <v>1226</v>
      </c>
    </row>
    <row r="131" spans="1:65" s="182" customFormat="1" x14ac:dyDescent="0.2">
      <c r="A131" s="311"/>
      <c r="B131" s="333"/>
      <c r="C131" s="311"/>
      <c r="D131" s="373" t="s">
        <v>1312</v>
      </c>
      <c r="E131" s="311"/>
      <c r="F131" s="374" t="s">
        <v>1317</v>
      </c>
      <c r="G131" s="311"/>
      <c r="H131" s="311"/>
      <c r="I131" s="210"/>
      <c r="J131" s="311"/>
      <c r="K131" s="311"/>
      <c r="L131" s="333"/>
      <c r="M131" s="412"/>
      <c r="N131" s="311"/>
      <c r="O131" s="311"/>
      <c r="P131" s="311"/>
      <c r="Q131" s="311"/>
      <c r="R131" s="311"/>
      <c r="S131" s="311"/>
      <c r="T131" s="311"/>
      <c r="U131" s="413"/>
      <c r="V131" s="311"/>
      <c r="AT131" s="179" t="s">
        <v>1312</v>
      </c>
      <c r="AU131" s="179" t="s">
        <v>1226</v>
      </c>
    </row>
    <row r="132" spans="1:65" s="198" customFormat="1" ht="22.9" customHeight="1" x14ac:dyDescent="0.2">
      <c r="A132" s="324"/>
      <c r="B132" s="363"/>
      <c r="C132" s="324"/>
      <c r="D132" s="364" t="s">
        <v>895</v>
      </c>
      <c r="E132" s="366" t="s">
        <v>43</v>
      </c>
      <c r="F132" s="366" t="s">
        <v>903</v>
      </c>
      <c r="G132" s="324"/>
      <c r="H132" s="324"/>
      <c r="I132" s="208"/>
      <c r="J132" s="405">
        <f>BK132</f>
        <v>0</v>
      </c>
      <c r="K132" s="324"/>
      <c r="L132" s="363"/>
      <c r="M132" s="402"/>
      <c r="N132" s="324"/>
      <c r="O132" s="324"/>
      <c r="P132" s="403">
        <f>SUM(P133:P138)</f>
        <v>0</v>
      </c>
      <c r="Q132" s="324"/>
      <c r="R132" s="403">
        <f>SUM(R133:R138)</f>
        <v>0</v>
      </c>
      <c r="S132" s="324"/>
      <c r="T132" s="403">
        <f>SUM(T133:T138)</f>
        <v>4.8719999999999999</v>
      </c>
      <c r="U132" s="404"/>
      <c r="V132" s="324"/>
      <c r="AR132" s="199" t="s">
        <v>1245</v>
      </c>
      <c r="AT132" s="200" t="s">
        <v>895</v>
      </c>
      <c r="AU132" s="200" t="s">
        <v>1245</v>
      </c>
      <c r="AY132" s="199" t="s">
        <v>1307</v>
      </c>
      <c r="BK132" s="201">
        <f>SUM(BK133:BK138)</f>
        <v>0</v>
      </c>
    </row>
    <row r="133" spans="1:65" s="182" customFormat="1" ht="24.2" customHeight="1" x14ac:dyDescent="0.2">
      <c r="A133" s="311"/>
      <c r="B133" s="333"/>
      <c r="C133" s="367" t="s">
        <v>1318</v>
      </c>
      <c r="D133" s="367" t="s">
        <v>898</v>
      </c>
      <c r="E133" s="368" t="s">
        <v>1319</v>
      </c>
      <c r="F133" s="369" t="s">
        <v>1320</v>
      </c>
      <c r="G133" s="370" t="s">
        <v>161</v>
      </c>
      <c r="H133" s="326">
        <v>96</v>
      </c>
      <c r="I133" s="209"/>
      <c r="J133" s="406">
        <f>ROUND(I133*H133,2)</f>
        <v>0</v>
      </c>
      <c r="K133" s="407"/>
      <c r="L133" s="333"/>
      <c r="M133" s="408" t="s">
        <v>1259</v>
      </c>
      <c r="N133" s="409" t="s">
        <v>1271</v>
      </c>
      <c r="O133" s="311"/>
      <c r="P133" s="410">
        <f>O133*H133</f>
        <v>0</v>
      </c>
      <c r="Q133" s="410">
        <v>0</v>
      </c>
      <c r="R133" s="410">
        <f>Q133*H133</f>
        <v>0</v>
      </c>
      <c r="S133" s="410">
        <v>2E-3</v>
      </c>
      <c r="T133" s="410">
        <f>S133*H133</f>
        <v>0.192</v>
      </c>
      <c r="U133" s="411" t="s">
        <v>1259</v>
      </c>
      <c r="V133" s="311"/>
      <c r="AR133" s="202" t="s">
        <v>1231</v>
      </c>
      <c r="AT133" s="202" t="s">
        <v>898</v>
      </c>
      <c r="AU133" s="202" t="s">
        <v>1226</v>
      </c>
      <c r="AY133" s="179" t="s">
        <v>1307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9" t="s">
        <v>1245</v>
      </c>
      <c r="BK133" s="203">
        <f>ROUND(I133*H133,2)</f>
        <v>0</v>
      </c>
      <c r="BL133" s="179" t="s">
        <v>1231</v>
      </c>
      <c r="BM133" s="202" t="s">
        <v>1321</v>
      </c>
    </row>
    <row r="134" spans="1:65" s="182" customFormat="1" ht="19.5" x14ac:dyDescent="0.2">
      <c r="A134" s="311"/>
      <c r="B134" s="333"/>
      <c r="C134" s="311"/>
      <c r="D134" s="371" t="s">
        <v>1310</v>
      </c>
      <c r="E134" s="311"/>
      <c r="F134" s="372" t="s">
        <v>1322</v>
      </c>
      <c r="G134" s="311"/>
      <c r="H134" s="311"/>
      <c r="I134" s="210"/>
      <c r="J134" s="311"/>
      <c r="K134" s="311"/>
      <c r="L134" s="333"/>
      <c r="M134" s="412"/>
      <c r="N134" s="311"/>
      <c r="O134" s="311"/>
      <c r="P134" s="311"/>
      <c r="Q134" s="311"/>
      <c r="R134" s="311"/>
      <c r="S134" s="311"/>
      <c r="T134" s="311"/>
      <c r="U134" s="413"/>
      <c r="V134" s="311"/>
      <c r="AT134" s="179" t="s">
        <v>1310</v>
      </c>
      <c r="AU134" s="179" t="s">
        <v>1226</v>
      </c>
    </row>
    <row r="135" spans="1:65" s="182" customFormat="1" x14ac:dyDescent="0.2">
      <c r="A135" s="311"/>
      <c r="B135" s="333"/>
      <c r="C135" s="311"/>
      <c r="D135" s="373" t="s">
        <v>1312</v>
      </c>
      <c r="E135" s="311"/>
      <c r="F135" s="374" t="s">
        <v>1323</v>
      </c>
      <c r="G135" s="311"/>
      <c r="H135" s="311"/>
      <c r="I135" s="210"/>
      <c r="J135" s="311"/>
      <c r="K135" s="311"/>
      <c r="L135" s="333"/>
      <c r="M135" s="412"/>
      <c r="N135" s="311"/>
      <c r="O135" s="311"/>
      <c r="P135" s="311"/>
      <c r="Q135" s="311"/>
      <c r="R135" s="311"/>
      <c r="S135" s="311"/>
      <c r="T135" s="311"/>
      <c r="U135" s="413"/>
      <c r="V135" s="311"/>
      <c r="AT135" s="179" t="s">
        <v>1312</v>
      </c>
      <c r="AU135" s="179" t="s">
        <v>1226</v>
      </c>
    </row>
    <row r="136" spans="1:65" s="182" customFormat="1" ht="24.2" customHeight="1" x14ac:dyDescent="0.2">
      <c r="A136" s="311"/>
      <c r="B136" s="333"/>
      <c r="C136" s="367" t="s">
        <v>1324</v>
      </c>
      <c r="D136" s="367" t="s">
        <v>898</v>
      </c>
      <c r="E136" s="368" t="s">
        <v>1325</v>
      </c>
      <c r="F136" s="369" t="s">
        <v>1326</v>
      </c>
      <c r="G136" s="370" t="s">
        <v>161</v>
      </c>
      <c r="H136" s="326">
        <v>260</v>
      </c>
      <c r="I136" s="209"/>
      <c r="J136" s="406">
        <f>ROUND(I136*H136,2)</f>
        <v>0</v>
      </c>
      <c r="K136" s="407"/>
      <c r="L136" s="333"/>
      <c r="M136" s="408" t="s">
        <v>1259</v>
      </c>
      <c r="N136" s="409" t="s">
        <v>1271</v>
      </c>
      <c r="O136" s="311"/>
      <c r="P136" s="410">
        <f>O136*H136</f>
        <v>0</v>
      </c>
      <c r="Q136" s="410">
        <v>0</v>
      </c>
      <c r="R136" s="410">
        <f>Q136*H136</f>
        <v>0</v>
      </c>
      <c r="S136" s="410">
        <v>1.7999999999999999E-2</v>
      </c>
      <c r="T136" s="410">
        <f>S136*H136</f>
        <v>4.68</v>
      </c>
      <c r="U136" s="411" t="s">
        <v>1259</v>
      </c>
      <c r="V136" s="311"/>
      <c r="AR136" s="202" t="s">
        <v>1231</v>
      </c>
      <c r="AT136" s="202" t="s">
        <v>898</v>
      </c>
      <c r="AU136" s="202" t="s">
        <v>1226</v>
      </c>
      <c r="AY136" s="179" t="s">
        <v>1307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9" t="s">
        <v>1245</v>
      </c>
      <c r="BK136" s="203">
        <f>ROUND(I136*H136,2)</f>
        <v>0</v>
      </c>
      <c r="BL136" s="179" t="s">
        <v>1231</v>
      </c>
      <c r="BM136" s="202" t="s">
        <v>1327</v>
      </c>
    </row>
    <row r="137" spans="1:65" s="182" customFormat="1" ht="19.5" x14ac:dyDescent="0.2">
      <c r="A137" s="311"/>
      <c r="B137" s="333"/>
      <c r="C137" s="311"/>
      <c r="D137" s="371" t="s">
        <v>1310</v>
      </c>
      <c r="E137" s="311"/>
      <c r="F137" s="372" t="s">
        <v>1328</v>
      </c>
      <c r="G137" s="311"/>
      <c r="H137" s="311"/>
      <c r="I137" s="210"/>
      <c r="J137" s="311"/>
      <c r="K137" s="311"/>
      <c r="L137" s="333"/>
      <c r="M137" s="412"/>
      <c r="N137" s="311"/>
      <c r="O137" s="311"/>
      <c r="P137" s="311"/>
      <c r="Q137" s="311"/>
      <c r="R137" s="311"/>
      <c r="S137" s="311"/>
      <c r="T137" s="311"/>
      <c r="U137" s="413"/>
      <c r="V137" s="311"/>
      <c r="AT137" s="179" t="s">
        <v>1310</v>
      </c>
      <c r="AU137" s="179" t="s">
        <v>1226</v>
      </c>
    </row>
    <row r="138" spans="1:65" s="182" customFormat="1" x14ac:dyDescent="0.2">
      <c r="A138" s="311"/>
      <c r="B138" s="333"/>
      <c r="C138" s="311"/>
      <c r="D138" s="373" t="s">
        <v>1312</v>
      </c>
      <c r="E138" s="311"/>
      <c r="F138" s="374" t="s">
        <v>1329</v>
      </c>
      <c r="G138" s="311"/>
      <c r="H138" s="311"/>
      <c r="I138" s="210"/>
      <c r="J138" s="311"/>
      <c r="K138" s="311"/>
      <c r="L138" s="333"/>
      <c r="M138" s="412"/>
      <c r="N138" s="311"/>
      <c r="O138" s="311"/>
      <c r="P138" s="311"/>
      <c r="Q138" s="311"/>
      <c r="R138" s="311"/>
      <c r="S138" s="311"/>
      <c r="T138" s="311"/>
      <c r="U138" s="413"/>
      <c r="V138" s="311"/>
      <c r="AT138" s="179" t="s">
        <v>1312</v>
      </c>
      <c r="AU138" s="179" t="s">
        <v>1226</v>
      </c>
    </row>
    <row r="139" spans="1:65" s="198" customFormat="1" ht="25.9" customHeight="1" x14ac:dyDescent="0.2">
      <c r="A139" s="324"/>
      <c r="B139" s="363"/>
      <c r="C139" s="324"/>
      <c r="D139" s="364" t="s">
        <v>895</v>
      </c>
      <c r="E139" s="365" t="s">
        <v>18</v>
      </c>
      <c r="F139" s="365" t="s">
        <v>904</v>
      </c>
      <c r="G139" s="324"/>
      <c r="H139" s="324"/>
      <c r="I139" s="208"/>
      <c r="J139" s="401">
        <f>BK139</f>
        <v>0</v>
      </c>
      <c r="K139" s="324"/>
      <c r="L139" s="363"/>
      <c r="M139" s="402"/>
      <c r="N139" s="324"/>
      <c r="O139" s="324"/>
      <c r="P139" s="403">
        <f>P140+P176+P240</f>
        <v>0</v>
      </c>
      <c r="Q139" s="324"/>
      <c r="R139" s="403">
        <f>R140+R176+R240</f>
        <v>1.733778</v>
      </c>
      <c r="S139" s="324"/>
      <c r="T139" s="403">
        <f>T140+T176+T240</f>
        <v>1.5790099999999998</v>
      </c>
      <c r="U139" s="404"/>
      <c r="V139" s="324"/>
      <c r="AR139" s="199" t="s">
        <v>1226</v>
      </c>
      <c r="AT139" s="200" t="s">
        <v>895</v>
      </c>
      <c r="AU139" s="200" t="s">
        <v>1306</v>
      </c>
      <c r="AY139" s="199" t="s">
        <v>1307</v>
      </c>
      <c r="BK139" s="201">
        <f>BK140+BK176+BK240</f>
        <v>0</v>
      </c>
    </row>
    <row r="140" spans="1:65" s="198" customFormat="1" ht="22.9" customHeight="1" x14ac:dyDescent="0.2">
      <c r="A140" s="324"/>
      <c r="B140" s="363"/>
      <c r="C140" s="324"/>
      <c r="D140" s="364" t="s">
        <v>895</v>
      </c>
      <c r="E140" s="366" t="s">
        <v>907</v>
      </c>
      <c r="F140" s="366" t="s">
        <v>908</v>
      </c>
      <c r="G140" s="324"/>
      <c r="H140" s="324"/>
      <c r="I140" s="208"/>
      <c r="J140" s="405">
        <f>BK140</f>
        <v>0</v>
      </c>
      <c r="K140" s="324"/>
      <c r="L140" s="363"/>
      <c r="M140" s="402"/>
      <c r="N140" s="324"/>
      <c r="O140" s="324"/>
      <c r="P140" s="403">
        <f>SUM(P141:P175)</f>
        <v>0</v>
      </c>
      <c r="Q140" s="324"/>
      <c r="R140" s="403">
        <f>SUM(R141:R175)</f>
        <v>0.112388</v>
      </c>
      <c r="S140" s="324"/>
      <c r="T140" s="403">
        <f>SUM(T141:T175)</f>
        <v>0.40800000000000003</v>
      </c>
      <c r="U140" s="404"/>
      <c r="V140" s="324"/>
      <c r="AR140" s="199" t="s">
        <v>1226</v>
      </c>
      <c r="AT140" s="200" t="s">
        <v>895</v>
      </c>
      <c r="AU140" s="200" t="s">
        <v>1245</v>
      </c>
      <c r="AY140" s="199" t="s">
        <v>1307</v>
      </c>
      <c r="BK140" s="201">
        <f>SUM(BK141:BK175)</f>
        <v>0</v>
      </c>
    </row>
    <row r="141" spans="1:65" s="182" customFormat="1" ht="16.5" customHeight="1" x14ac:dyDescent="0.2">
      <c r="A141" s="311"/>
      <c r="B141" s="333"/>
      <c r="C141" s="367" t="s">
        <v>1330</v>
      </c>
      <c r="D141" s="367" t="s">
        <v>898</v>
      </c>
      <c r="E141" s="368" t="s">
        <v>909</v>
      </c>
      <c r="F141" s="369" t="s">
        <v>910</v>
      </c>
      <c r="G141" s="370" t="s">
        <v>161</v>
      </c>
      <c r="H141" s="326">
        <v>65</v>
      </c>
      <c r="I141" s="209"/>
      <c r="J141" s="406">
        <f>ROUND(I141*H141,2)</f>
        <v>0</v>
      </c>
      <c r="K141" s="407"/>
      <c r="L141" s="333"/>
      <c r="M141" s="408" t="s">
        <v>1259</v>
      </c>
      <c r="N141" s="409" t="s">
        <v>1271</v>
      </c>
      <c r="O141" s="311"/>
      <c r="P141" s="410">
        <f>O141*H141</f>
        <v>0</v>
      </c>
      <c r="Q141" s="410">
        <v>0</v>
      </c>
      <c r="R141" s="410">
        <f>Q141*H141</f>
        <v>0</v>
      </c>
      <c r="S141" s="410">
        <v>0</v>
      </c>
      <c r="T141" s="410">
        <f>S141*H141</f>
        <v>0</v>
      </c>
      <c r="U141" s="411" t="s">
        <v>1259</v>
      </c>
      <c r="V141" s="311"/>
      <c r="AR141" s="202" t="s">
        <v>1331</v>
      </c>
      <c r="AT141" s="202" t="s">
        <v>898</v>
      </c>
      <c r="AU141" s="202" t="s">
        <v>1226</v>
      </c>
      <c r="AY141" s="179" t="s">
        <v>1307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9" t="s">
        <v>1245</v>
      </c>
      <c r="BK141" s="203">
        <f>ROUND(I141*H141,2)</f>
        <v>0</v>
      </c>
      <c r="BL141" s="179" t="s">
        <v>1331</v>
      </c>
      <c r="BM141" s="202" t="s">
        <v>1332</v>
      </c>
    </row>
    <row r="142" spans="1:65" s="182" customFormat="1" x14ac:dyDescent="0.2">
      <c r="A142" s="311"/>
      <c r="B142" s="333"/>
      <c r="C142" s="311"/>
      <c r="D142" s="371" t="s">
        <v>1310</v>
      </c>
      <c r="E142" s="311"/>
      <c r="F142" s="372" t="s">
        <v>910</v>
      </c>
      <c r="G142" s="311"/>
      <c r="H142" s="311"/>
      <c r="I142" s="210"/>
      <c r="J142" s="311"/>
      <c r="K142" s="311"/>
      <c r="L142" s="333"/>
      <c r="M142" s="412"/>
      <c r="N142" s="311"/>
      <c r="O142" s="311"/>
      <c r="P142" s="311"/>
      <c r="Q142" s="311"/>
      <c r="R142" s="311"/>
      <c r="S142" s="311"/>
      <c r="T142" s="311"/>
      <c r="U142" s="413"/>
      <c r="V142" s="311"/>
      <c r="AT142" s="179" t="s">
        <v>1310</v>
      </c>
      <c r="AU142" s="179" t="s">
        <v>1226</v>
      </c>
    </row>
    <row r="143" spans="1:65" s="182" customFormat="1" ht="16.5" customHeight="1" x14ac:dyDescent="0.2">
      <c r="A143" s="311"/>
      <c r="B143" s="333"/>
      <c r="C143" s="367" t="s">
        <v>1333</v>
      </c>
      <c r="D143" s="367" t="s">
        <v>898</v>
      </c>
      <c r="E143" s="368" t="s">
        <v>911</v>
      </c>
      <c r="F143" s="369" t="s">
        <v>912</v>
      </c>
      <c r="G143" s="370" t="s">
        <v>161</v>
      </c>
      <c r="H143" s="326">
        <v>100</v>
      </c>
      <c r="I143" s="209"/>
      <c r="J143" s="406">
        <f>ROUND(I143*H143,2)</f>
        <v>0</v>
      </c>
      <c r="K143" s="407"/>
      <c r="L143" s="333"/>
      <c r="M143" s="408" t="s">
        <v>1259</v>
      </c>
      <c r="N143" s="409" t="s">
        <v>1271</v>
      </c>
      <c r="O143" s="311"/>
      <c r="P143" s="410">
        <f>O143*H143</f>
        <v>0</v>
      </c>
      <c r="Q143" s="410">
        <v>0</v>
      </c>
      <c r="R143" s="410">
        <f>Q143*H143</f>
        <v>0</v>
      </c>
      <c r="S143" s="410">
        <v>2.0999999999999999E-3</v>
      </c>
      <c r="T143" s="410">
        <f>S143*H143</f>
        <v>0.21</v>
      </c>
      <c r="U143" s="411" t="s">
        <v>1259</v>
      </c>
      <c r="V143" s="311"/>
      <c r="AR143" s="202" t="s">
        <v>1331</v>
      </c>
      <c r="AT143" s="202" t="s">
        <v>898</v>
      </c>
      <c r="AU143" s="202" t="s">
        <v>1226</v>
      </c>
      <c r="AY143" s="179" t="s">
        <v>1307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9" t="s">
        <v>1245</v>
      </c>
      <c r="BK143" s="203">
        <f>ROUND(I143*H143,2)</f>
        <v>0</v>
      </c>
      <c r="BL143" s="179" t="s">
        <v>1331</v>
      </c>
      <c r="BM143" s="202" t="s">
        <v>1334</v>
      </c>
    </row>
    <row r="144" spans="1:65" s="182" customFormat="1" ht="19.5" x14ac:dyDescent="0.2">
      <c r="A144" s="311"/>
      <c r="B144" s="333"/>
      <c r="C144" s="311"/>
      <c r="D144" s="371" t="s">
        <v>1310</v>
      </c>
      <c r="E144" s="311"/>
      <c r="F144" s="372" t="s">
        <v>1335</v>
      </c>
      <c r="G144" s="311"/>
      <c r="H144" s="311"/>
      <c r="I144" s="210"/>
      <c r="J144" s="311"/>
      <c r="K144" s="311"/>
      <c r="L144" s="333"/>
      <c r="M144" s="412"/>
      <c r="N144" s="311"/>
      <c r="O144" s="311"/>
      <c r="P144" s="311"/>
      <c r="Q144" s="311"/>
      <c r="R144" s="311"/>
      <c r="S144" s="311"/>
      <c r="T144" s="311"/>
      <c r="U144" s="413"/>
      <c r="V144" s="311"/>
      <c r="AT144" s="179" t="s">
        <v>1310</v>
      </c>
      <c r="AU144" s="179" t="s">
        <v>1226</v>
      </c>
    </row>
    <row r="145" spans="1:65" s="182" customFormat="1" x14ac:dyDescent="0.2">
      <c r="A145" s="311"/>
      <c r="B145" s="333"/>
      <c r="C145" s="311"/>
      <c r="D145" s="373" t="s">
        <v>1312</v>
      </c>
      <c r="E145" s="311"/>
      <c r="F145" s="374" t="s">
        <v>1336</v>
      </c>
      <c r="G145" s="311"/>
      <c r="H145" s="311"/>
      <c r="I145" s="210"/>
      <c r="J145" s="311"/>
      <c r="K145" s="311"/>
      <c r="L145" s="333"/>
      <c r="M145" s="412"/>
      <c r="N145" s="311"/>
      <c r="O145" s="311"/>
      <c r="P145" s="311"/>
      <c r="Q145" s="311"/>
      <c r="R145" s="311"/>
      <c r="S145" s="311"/>
      <c r="T145" s="311"/>
      <c r="U145" s="413"/>
      <c r="V145" s="311"/>
      <c r="AT145" s="179" t="s">
        <v>1312</v>
      </c>
      <c r="AU145" s="179" t="s">
        <v>1226</v>
      </c>
    </row>
    <row r="146" spans="1:65" s="182" customFormat="1" ht="16.5" customHeight="1" x14ac:dyDescent="0.2">
      <c r="A146" s="311"/>
      <c r="B146" s="333"/>
      <c r="C146" s="367" t="s">
        <v>1337</v>
      </c>
      <c r="D146" s="367" t="s">
        <v>898</v>
      </c>
      <c r="E146" s="368" t="s">
        <v>913</v>
      </c>
      <c r="F146" s="369" t="s">
        <v>914</v>
      </c>
      <c r="G146" s="370" t="s">
        <v>161</v>
      </c>
      <c r="H146" s="326">
        <v>100</v>
      </c>
      <c r="I146" s="209"/>
      <c r="J146" s="406">
        <f>ROUND(I146*H146,2)</f>
        <v>0</v>
      </c>
      <c r="K146" s="407"/>
      <c r="L146" s="333"/>
      <c r="M146" s="408" t="s">
        <v>1259</v>
      </c>
      <c r="N146" s="409" t="s">
        <v>1271</v>
      </c>
      <c r="O146" s="311"/>
      <c r="P146" s="410">
        <f>O146*H146</f>
        <v>0</v>
      </c>
      <c r="Q146" s="410">
        <v>0</v>
      </c>
      <c r="R146" s="410">
        <f>Q146*H146</f>
        <v>0</v>
      </c>
      <c r="S146" s="410">
        <v>1.98E-3</v>
      </c>
      <c r="T146" s="410">
        <f>S146*H146</f>
        <v>0.19800000000000001</v>
      </c>
      <c r="U146" s="411" t="s">
        <v>1259</v>
      </c>
      <c r="V146" s="311"/>
      <c r="AR146" s="202" t="s">
        <v>1331</v>
      </c>
      <c r="AT146" s="202" t="s">
        <v>898</v>
      </c>
      <c r="AU146" s="202" t="s">
        <v>1226</v>
      </c>
      <c r="AY146" s="179" t="s">
        <v>1307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9" t="s">
        <v>1245</v>
      </c>
      <c r="BK146" s="203">
        <f>ROUND(I146*H146,2)</f>
        <v>0</v>
      </c>
      <c r="BL146" s="179" t="s">
        <v>1331</v>
      </c>
      <c r="BM146" s="202" t="s">
        <v>1338</v>
      </c>
    </row>
    <row r="147" spans="1:65" s="182" customFormat="1" ht="19.5" x14ac:dyDescent="0.2">
      <c r="A147" s="311"/>
      <c r="B147" s="333"/>
      <c r="C147" s="311"/>
      <c r="D147" s="371" t="s">
        <v>1310</v>
      </c>
      <c r="E147" s="311"/>
      <c r="F147" s="372" t="s">
        <v>1339</v>
      </c>
      <c r="G147" s="311"/>
      <c r="H147" s="311"/>
      <c r="I147" s="210"/>
      <c r="J147" s="311"/>
      <c r="K147" s="311"/>
      <c r="L147" s="333"/>
      <c r="M147" s="412"/>
      <c r="N147" s="311"/>
      <c r="O147" s="311"/>
      <c r="P147" s="311"/>
      <c r="Q147" s="311"/>
      <c r="R147" s="311"/>
      <c r="S147" s="311"/>
      <c r="T147" s="311"/>
      <c r="U147" s="413"/>
      <c r="V147" s="311"/>
      <c r="AT147" s="179" t="s">
        <v>1310</v>
      </c>
      <c r="AU147" s="179" t="s">
        <v>1226</v>
      </c>
    </row>
    <row r="148" spans="1:65" s="182" customFormat="1" x14ac:dyDescent="0.2">
      <c r="A148" s="311"/>
      <c r="B148" s="333"/>
      <c r="C148" s="311"/>
      <c r="D148" s="373" t="s">
        <v>1312</v>
      </c>
      <c r="E148" s="311"/>
      <c r="F148" s="374" t="s">
        <v>1340</v>
      </c>
      <c r="G148" s="311"/>
      <c r="H148" s="311"/>
      <c r="I148" s="210"/>
      <c r="J148" s="311"/>
      <c r="K148" s="311"/>
      <c r="L148" s="333"/>
      <c r="M148" s="412"/>
      <c r="N148" s="311"/>
      <c r="O148" s="311"/>
      <c r="P148" s="311"/>
      <c r="Q148" s="311"/>
      <c r="R148" s="311"/>
      <c r="S148" s="311"/>
      <c r="T148" s="311"/>
      <c r="U148" s="413"/>
      <c r="V148" s="311"/>
      <c r="AT148" s="179" t="s">
        <v>1312</v>
      </c>
      <c r="AU148" s="179" t="s">
        <v>1226</v>
      </c>
    </row>
    <row r="149" spans="1:65" s="182" customFormat="1" ht="16.5" customHeight="1" x14ac:dyDescent="0.2">
      <c r="A149" s="311"/>
      <c r="B149" s="333"/>
      <c r="C149" s="367" t="s">
        <v>1231</v>
      </c>
      <c r="D149" s="367" t="s">
        <v>898</v>
      </c>
      <c r="E149" s="368" t="s">
        <v>915</v>
      </c>
      <c r="F149" s="369" t="s">
        <v>916</v>
      </c>
      <c r="G149" s="370" t="s">
        <v>161</v>
      </c>
      <c r="H149" s="326">
        <v>30.8</v>
      </c>
      <c r="I149" s="209"/>
      <c r="J149" s="406">
        <f>ROUND(I149*H149,2)</f>
        <v>0</v>
      </c>
      <c r="K149" s="407"/>
      <c r="L149" s="333"/>
      <c r="M149" s="408" t="s">
        <v>1259</v>
      </c>
      <c r="N149" s="409" t="s">
        <v>1271</v>
      </c>
      <c r="O149" s="311"/>
      <c r="P149" s="410">
        <f>O149*H149</f>
        <v>0</v>
      </c>
      <c r="Q149" s="410">
        <v>2.0100000000000001E-3</v>
      </c>
      <c r="R149" s="410">
        <f>Q149*H149</f>
        <v>6.1908000000000005E-2</v>
      </c>
      <c r="S149" s="410">
        <v>0</v>
      </c>
      <c r="T149" s="410">
        <f>S149*H149</f>
        <v>0</v>
      </c>
      <c r="U149" s="411" t="s">
        <v>1259</v>
      </c>
      <c r="V149" s="311"/>
      <c r="AR149" s="202" t="s">
        <v>1331</v>
      </c>
      <c r="AT149" s="202" t="s">
        <v>898</v>
      </c>
      <c r="AU149" s="202" t="s">
        <v>1226</v>
      </c>
      <c r="AY149" s="179" t="s">
        <v>1307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9" t="s">
        <v>1245</v>
      </c>
      <c r="BK149" s="203">
        <f>ROUND(I149*H149,2)</f>
        <v>0</v>
      </c>
      <c r="BL149" s="179" t="s">
        <v>1331</v>
      </c>
      <c r="BM149" s="202" t="s">
        <v>1341</v>
      </c>
    </row>
    <row r="150" spans="1:65" s="182" customFormat="1" x14ac:dyDescent="0.2">
      <c r="A150" s="311"/>
      <c r="B150" s="333"/>
      <c r="C150" s="311"/>
      <c r="D150" s="371" t="s">
        <v>1310</v>
      </c>
      <c r="E150" s="311"/>
      <c r="F150" s="372" t="s">
        <v>1342</v>
      </c>
      <c r="G150" s="311"/>
      <c r="H150" s="311"/>
      <c r="I150" s="210"/>
      <c r="J150" s="311"/>
      <c r="K150" s="311"/>
      <c r="L150" s="333"/>
      <c r="M150" s="412"/>
      <c r="N150" s="311"/>
      <c r="O150" s="311"/>
      <c r="P150" s="311"/>
      <c r="Q150" s="311"/>
      <c r="R150" s="311"/>
      <c r="S150" s="311"/>
      <c r="T150" s="311"/>
      <c r="U150" s="413"/>
      <c r="V150" s="311"/>
      <c r="AT150" s="179" t="s">
        <v>1310</v>
      </c>
      <c r="AU150" s="179" t="s">
        <v>1226</v>
      </c>
    </row>
    <row r="151" spans="1:65" s="182" customFormat="1" x14ac:dyDescent="0.2">
      <c r="A151" s="311"/>
      <c r="B151" s="333"/>
      <c r="C151" s="311"/>
      <c r="D151" s="373" t="s">
        <v>1312</v>
      </c>
      <c r="E151" s="311"/>
      <c r="F151" s="374" t="s">
        <v>1343</v>
      </c>
      <c r="G151" s="311"/>
      <c r="H151" s="311"/>
      <c r="I151" s="210"/>
      <c r="J151" s="311"/>
      <c r="K151" s="311"/>
      <c r="L151" s="333"/>
      <c r="M151" s="412"/>
      <c r="N151" s="311"/>
      <c r="O151" s="311"/>
      <c r="P151" s="311"/>
      <c r="Q151" s="311"/>
      <c r="R151" s="311"/>
      <c r="S151" s="311"/>
      <c r="T151" s="311"/>
      <c r="U151" s="413"/>
      <c r="V151" s="311"/>
      <c r="AT151" s="179" t="s">
        <v>1312</v>
      </c>
      <c r="AU151" s="179" t="s">
        <v>1226</v>
      </c>
    </row>
    <row r="152" spans="1:65" s="182" customFormat="1" ht="16.5" customHeight="1" x14ac:dyDescent="0.2">
      <c r="A152" s="311"/>
      <c r="B152" s="333"/>
      <c r="C152" s="367" t="s">
        <v>1226</v>
      </c>
      <c r="D152" s="367" t="s">
        <v>898</v>
      </c>
      <c r="E152" s="368" t="s">
        <v>917</v>
      </c>
      <c r="F152" s="369" t="s">
        <v>918</v>
      </c>
      <c r="G152" s="370" t="s">
        <v>161</v>
      </c>
      <c r="H152" s="326">
        <v>45</v>
      </c>
      <c r="I152" s="209"/>
      <c r="J152" s="406">
        <f>ROUND(I152*H152,2)</f>
        <v>0</v>
      </c>
      <c r="K152" s="407"/>
      <c r="L152" s="333"/>
      <c r="M152" s="408" t="s">
        <v>1259</v>
      </c>
      <c r="N152" s="409" t="s">
        <v>1271</v>
      </c>
      <c r="O152" s="311"/>
      <c r="P152" s="410">
        <f>O152*H152</f>
        <v>0</v>
      </c>
      <c r="Q152" s="410">
        <v>4.8000000000000001E-4</v>
      </c>
      <c r="R152" s="410">
        <f>Q152*H152</f>
        <v>2.1600000000000001E-2</v>
      </c>
      <c r="S152" s="410">
        <v>0</v>
      </c>
      <c r="T152" s="410">
        <f>S152*H152</f>
        <v>0</v>
      </c>
      <c r="U152" s="411" t="s">
        <v>1259</v>
      </c>
      <c r="V152" s="311"/>
      <c r="AR152" s="202" t="s">
        <v>1331</v>
      </c>
      <c r="AT152" s="202" t="s">
        <v>898</v>
      </c>
      <c r="AU152" s="202" t="s">
        <v>1226</v>
      </c>
      <c r="AY152" s="179" t="s">
        <v>1307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9" t="s">
        <v>1245</v>
      </c>
      <c r="BK152" s="203">
        <f>ROUND(I152*H152,2)</f>
        <v>0</v>
      </c>
      <c r="BL152" s="179" t="s">
        <v>1331</v>
      </c>
      <c r="BM152" s="202" t="s">
        <v>1344</v>
      </c>
    </row>
    <row r="153" spans="1:65" s="182" customFormat="1" x14ac:dyDescent="0.2">
      <c r="A153" s="311"/>
      <c r="B153" s="333"/>
      <c r="C153" s="311"/>
      <c r="D153" s="371" t="s">
        <v>1310</v>
      </c>
      <c r="E153" s="311"/>
      <c r="F153" s="372" t="s">
        <v>1345</v>
      </c>
      <c r="G153" s="311"/>
      <c r="H153" s="311"/>
      <c r="I153" s="210"/>
      <c r="J153" s="311"/>
      <c r="K153" s="311"/>
      <c r="L153" s="333"/>
      <c r="M153" s="412"/>
      <c r="N153" s="311"/>
      <c r="O153" s="311"/>
      <c r="P153" s="311"/>
      <c r="Q153" s="311"/>
      <c r="R153" s="311"/>
      <c r="S153" s="311"/>
      <c r="T153" s="311"/>
      <c r="U153" s="413"/>
      <c r="V153" s="311"/>
      <c r="AT153" s="179" t="s">
        <v>1310</v>
      </c>
      <c r="AU153" s="179" t="s">
        <v>1226</v>
      </c>
    </row>
    <row r="154" spans="1:65" s="182" customFormat="1" x14ac:dyDescent="0.2">
      <c r="A154" s="311"/>
      <c r="B154" s="333"/>
      <c r="C154" s="311"/>
      <c r="D154" s="373" t="s">
        <v>1312</v>
      </c>
      <c r="E154" s="311"/>
      <c r="F154" s="374" t="s">
        <v>1346</v>
      </c>
      <c r="G154" s="311"/>
      <c r="H154" s="311"/>
      <c r="I154" s="210"/>
      <c r="J154" s="311"/>
      <c r="K154" s="311"/>
      <c r="L154" s="333"/>
      <c r="M154" s="412"/>
      <c r="N154" s="311"/>
      <c r="O154" s="311"/>
      <c r="P154" s="311"/>
      <c r="Q154" s="311"/>
      <c r="R154" s="311"/>
      <c r="S154" s="311"/>
      <c r="T154" s="311"/>
      <c r="U154" s="413"/>
      <c r="V154" s="311"/>
      <c r="AT154" s="179" t="s">
        <v>1312</v>
      </c>
      <c r="AU154" s="179" t="s">
        <v>1226</v>
      </c>
    </row>
    <row r="155" spans="1:65" s="182" customFormat="1" ht="16.5" customHeight="1" x14ac:dyDescent="0.2">
      <c r="A155" s="311"/>
      <c r="B155" s="333"/>
      <c r="C155" s="367" t="s">
        <v>39</v>
      </c>
      <c r="D155" s="367" t="s">
        <v>898</v>
      </c>
      <c r="E155" s="368" t="s">
        <v>919</v>
      </c>
      <c r="F155" s="369" t="s">
        <v>920</v>
      </c>
      <c r="G155" s="370" t="s">
        <v>161</v>
      </c>
      <c r="H155" s="326">
        <v>12</v>
      </c>
      <c r="I155" s="209"/>
      <c r="J155" s="406">
        <f>ROUND(I155*H155,2)</f>
        <v>0</v>
      </c>
      <c r="K155" s="407"/>
      <c r="L155" s="333"/>
      <c r="M155" s="408" t="s">
        <v>1259</v>
      </c>
      <c r="N155" s="409" t="s">
        <v>1271</v>
      </c>
      <c r="O155" s="311"/>
      <c r="P155" s="410">
        <f>O155*H155</f>
        <v>0</v>
      </c>
      <c r="Q155" s="410">
        <v>2.2399999999999998E-3</v>
      </c>
      <c r="R155" s="410">
        <f>Q155*H155</f>
        <v>2.6879999999999998E-2</v>
      </c>
      <c r="S155" s="410">
        <v>0</v>
      </c>
      <c r="T155" s="410">
        <f>S155*H155</f>
        <v>0</v>
      </c>
      <c r="U155" s="411" t="s">
        <v>1259</v>
      </c>
      <c r="V155" s="311"/>
      <c r="AR155" s="202" t="s">
        <v>1331</v>
      </c>
      <c r="AT155" s="202" t="s">
        <v>898</v>
      </c>
      <c r="AU155" s="202" t="s">
        <v>1226</v>
      </c>
      <c r="AY155" s="179" t="s">
        <v>1307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9" t="s">
        <v>1245</v>
      </c>
      <c r="BK155" s="203">
        <f>ROUND(I155*H155,2)</f>
        <v>0</v>
      </c>
      <c r="BL155" s="179" t="s">
        <v>1331</v>
      </c>
      <c r="BM155" s="202" t="s">
        <v>1347</v>
      </c>
    </row>
    <row r="156" spans="1:65" s="182" customFormat="1" x14ac:dyDescent="0.2">
      <c r="A156" s="311"/>
      <c r="B156" s="333"/>
      <c r="C156" s="311"/>
      <c r="D156" s="371" t="s">
        <v>1310</v>
      </c>
      <c r="E156" s="311"/>
      <c r="F156" s="372" t="s">
        <v>1348</v>
      </c>
      <c r="G156" s="311"/>
      <c r="H156" s="311"/>
      <c r="I156" s="210"/>
      <c r="J156" s="311"/>
      <c r="K156" s="311"/>
      <c r="L156" s="333"/>
      <c r="M156" s="412"/>
      <c r="N156" s="311"/>
      <c r="O156" s="311"/>
      <c r="P156" s="311"/>
      <c r="Q156" s="311"/>
      <c r="R156" s="311"/>
      <c r="S156" s="311"/>
      <c r="T156" s="311"/>
      <c r="U156" s="413"/>
      <c r="V156" s="311"/>
      <c r="AT156" s="179" t="s">
        <v>1310</v>
      </c>
      <c r="AU156" s="179" t="s">
        <v>1226</v>
      </c>
    </row>
    <row r="157" spans="1:65" s="182" customFormat="1" x14ac:dyDescent="0.2">
      <c r="A157" s="311"/>
      <c r="B157" s="333"/>
      <c r="C157" s="311"/>
      <c r="D157" s="373" t="s">
        <v>1312</v>
      </c>
      <c r="E157" s="311"/>
      <c r="F157" s="374" t="s">
        <v>1349</v>
      </c>
      <c r="G157" s="311"/>
      <c r="H157" s="311"/>
      <c r="I157" s="210"/>
      <c r="J157" s="311"/>
      <c r="K157" s="311"/>
      <c r="L157" s="333"/>
      <c r="M157" s="412"/>
      <c r="N157" s="311"/>
      <c r="O157" s="311"/>
      <c r="P157" s="311"/>
      <c r="Q157" s="311"/>
      <c r="R157" s="311"/>
      <c r="S157" s="311"/>
      <c r="T157" s="311"/>
      <c r="U157" s="413"/>
      <c r="V157" s="311"/>
      <c r="AT157" s="179" t="s">
        <v>1312</v>
      </c>
      <c r="AU157" s="179" t="s">
        <v>1226</v>
      </c>
    </row>
    <row r="158" spans="1:65" s="182" customFormat="1" ht="16.5" customHeight="1" x14ac:dyDescent="0.2">
      <c r="A158" s="311"/>
      <c r="B158" s="333"/>
      <c r="C158" s="367" t="s">
        <v>1350</v>
      </c>
      <c r="D158" s="367" t="s">
        <v>898</v>
      </c>
      <c r="E158" s="368" t="s">
        <v>921</v>
      </c>
      <c r="F158" s="369" t="s">
        <v>922</v>
      </c>
      <c r="G158" s="370" t="s">
        <v>292</v>
      </c>
      <c r="H158" s="326">
        <v>22</v>
      </c>
      <c r="I158" s="209"/>
      <c r="J158" s="406">
        <f>ROUND(I158*H158,2)</f>
        <v>0</v>
      </c>
      <c r="K158" s="407"/>
      <c r="L158" s="333"/>
      <c r="M158" s="408" t="s">
        <v>1259</v>
      </c>
      <c r="N158" s="409" t="s">
        <v>1271</v>
      </c>
      <c r="O158" s="311"/>
      <c r="P158" s="410">
        <f>O158*H158</f>
        <v>0</v>
      </c>
      <c r="Q158" s="410">
        <v>0</v>
      </c>
      <c r="R158" s="410">
        <f>Q158*H158</f>
        <v>0</v>
      </c>
      <c r="S158" s="410">
        <v>0</v>
      </c>
      <c r="T158" s="410">
        <f>S158*H158</f>
        <v>0</v>
      </c>
      <c r="U158" s="411" t="s">
        <v>1259</v>
      </c>
      <c r="V158" s="311"/>
      <c r="AR158" s="202" t="s">
        <v>1331</v>
      </c>
      <c r="AT158" s="202" t="s">
        <v>898</v>
      </c>
      <c r="AU158" s="202" t="s">
        <v>1226</v>
      </c>
      <c r="AY158" s="179" t="s">
        <v>1307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9" t="s">
        <v>1245</v>
      </c>
      <c r="BK158" s="203">
        <f>ROUND(I158*H158,2)</f>
        <v>0</v>
      </c>
      <c r="BL158" s="179" t="s">
        <v>1331</v>
      </c>
      <c r="BM158" s="202" t="s">
        <v>1351</v>
      </c>
    </row>
    <row r="159" spans="1:65" s="182" customFormat="1" ht="19.5" x14ac:dyDescent="0.2">
      <c r="A159" s="311"/>
      <c r="B159" s="333"/>
      <c r="C159" s="311"/>
      <c r="D159" s="371" t="s">
        <v>1310</v>
      </c>
      <c r="E159" s="311"/>
      <c r="F159" s="372" t="s">
        <v>1352</v>
      </c>
      <c r="G159" s="311"/>
      <c r="H159" s="311"/>
      <c r="I159" s="210"/>
      <c r="J159" s="311"/>
      <c r="K159" s="311"/>
      <c r="L159" s="333"/>
      <c r="M159" s="412"/>
      <c r="N159" s="311"/>
      <c r="O159" s="311"/>
      <c r="P159" s="311"/>
      <c r="Q159" s="311"/>
      <c r="R159" s="311"/>
      <c r="S159" s="311"/>
      <c r="T159" s="311"/>
      <c r="U159" s="413"/>
      <c r="V159" s="311"/>
      <c r="AT159" s="179" t="s">
        <v>1310</v>
      </c>
      <c r="AU159" s="179" t="s">
        <v>1226</v>
      </c>
    </row>
    <row r="160" spans="1:65" s="182" customFormat="1" x14ac:dyDescent="0.2">
      <c r="A160" s="311"/>
      <c r="B160" s="333"/>
      <c r="C160" s="311"/>
      <c r="D160" s="373" t="s">
        <v>1312</v>
      </c>
      <c r="E160" s="311"/>
      <c r="F160" s="374" t="s">
        <v>1353</v>
      </c>
      <c r="G160" s="311"/>
      <c r="H160" s="311"/>
      <c r="I160" s="210"/>
      <c r="J160" s="311"/>
      <c r="K160" s="311"/>
      <c r="L160" s="333"/>
      <c r="M160" s="412"/>
      <c r="N160" s="311"/>
      <c r="O160" s="311"/>
      <c r="P160" s="311"/>
      <c r="Q160" s="311"/>
      <c r="R160" s="311"/>
      <c r="S160" s="311"/>
      <c r="T160" s="311"/>
      <c r="U160" s="413"/>
      <c r="V160" s="311"/>
      <c r="AT160" s="179" t="s">
        <v>1312</v>
      </c>
      <c r="AU160" s="179" t="s">
        <v>1226</v>
      </c>
    </row>
    <row r="161" spans="1:65" s="182" customFormat="1" ht="21.75" customHeight="1" x14ac:dyDescent="0.2">
      <c r="A161" s="311"/>
      <c r="B161" s="333"/>
      <c r="C161" s="367" t="s">
        <v>1331</v>
      </c>
      <c r="D161" s="367" t="s">
        <v>898</v>
      </c>
      <c r="E161" s="368" t="s">
        <v>923</v>
      </c>
      <c r="F161" s="369" t="s">
        <v>924</v>
      </c>
      <c r="G161" s="370" t="s">
        <v>292</v>
      </c>
      <c r="H161" s="326">
        <v>8</v>
      </c>
      <c r="I161" s="209"/>
      <c r="J161" s="406">
        <f>ROUND(I161*H161,2)</f>
        <v>0</v>
      </c>
      <c r="K161" s="407"/>
      <c r="L161" s="333"/>
      <c r="M161" s="408" t="s">
        <v>1259</v>
      </c>
      <c r="N161" s="409" t="s">
        <v>1271</v>
      </c>
      <c r="O161" s="311"/>
      <c r="P161" s="410">
        <f>O161*H161</f>
        <v>0</v>
      </c>
      <c r="Q161" s="410">
        <v>0</v>
      </c>
      <c r="R161" s="410">
        <f>Q161*H161</f>
        <v>0</v>
      </c>
      <c r="S161" s="410">
        <v>0</v>
      </c>
      <c r="T161" s="410">
        <f>S161*H161</f>
        <v>0</v>
      </c>
      <c r="U161" s="411" t="s">
        <v>1259</v>
      </c>
      <c r="V161" s="311"/>
      <c r="AR161" s="202" t="s">
        <v>1331</v>
      </c>
      <c r="AT161" s="202" t="s">
        <v>898</v>
      </c>
      <c r="AU161" s="202" t="s">
        <v>1226</v>
      </c>
      <c r="AY161" s="179" t="s">
        <v>1307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9" t="s">
        <v>1245</v>
      </c>
      <c r="BK161" s="203">
        <f>ROUND(I161*H161,2)</f>
        <v>0</v>
      </c>
      <c r="BL161" s="179" t="s">
        <v>1331</v>
      </c>
      <c r="BM161" s="202" t="s">
        <v>1354</v>
      </c>
    </row>
    <row r="162" spans="1:65" s="182" customFormat="1" ht="19.5" x14ac:dyDescent="0.2">
      <c r="A162" s="311"/>
      <c r="B162" s="333"/>
      <c r="C162" s="311"/>
      <c r="D162" s="371" t="s">
        <v>1310</v>
      </c>
      <c r="E162" s="311"/>
      <c r="F162" s="372" t="s">
        <v>1355</v>
      </c>
      <c r="G162" s="311"/>
      <c r="H162" s="311"/>
      <c r="I162" s="210"/>
      <c r="J162" s="311"/>
      <c r="K162" s="311"/>
      <c r="L162" s="333"/>
      <c r="M162" s="412"/>
      <c r="N162" s="311"/>
      <c r="O162" s="311"/>
      <c r="P162" s="311"/>
      <c r="Q162" s="311"/>
      <c r="R162" s="311"/>
      <c r="S162" s="311"/>
      <c r="T162" s="311"/>
      <c r="U162" s="413"/>
      <c r="V162" s="311"/>
      <c r="AT162" s="179" t="s">
        <v>1310</v>
      </c>
      <c r="AU162" s="179" t="s">
        <v>1226</v>
      </c>
    </row>
    <row r="163" spans="1:65" s="182" customFormat="1" x14ac:dyDescent="0.2">
      <c r="A163" s="311"/>
      <c r="B163" s="333"/>
      <c r="C163" s="311"/>
      <c r="D163" s="373" t="s">
        <v>1312</v>
      </c>
      <c r="E163" s="311"/>
      <c r="F163" s="374" t="s">
        <v>1356</v>
      </c>
      <c r="G163" s="311"/>
      <c r="H163" s="311"/>
      <c r="I163" s="210"/>
      <c r="J163" s="311"/>
      <c r="K163" s="311"/>
      <c r="L163" s="333"/>
      <c r="M163" s="412"/>
      <c r="N163" s="311"/>
      <c r="O163" s="311"/>
      <c r="P163" s="311"/>
      <c r="Q163" s="311"/>
      <c r="R163" s="311"/>
      <c r="S163" s="311"/>
      <c r="T163" s="311"/>
      <c r="U163" s="413"/>
      <c r="V163" s="311"/>
      <c r="AT163" s="179" t="s">
        <v>1312</v>
      </c>
      <c r="AU163" s="179" t="s">
        <v>1226</v>
      </c>
    </row>
    <row r="164" spans="1:65" s="182" customFormat="1" ht="16.5" customHeight="1" x14ac:dyDescent="0.2">
      <c r="A164" s="311"/>
      <c r="B164" s="333"/>
      <c r="C164" s="367" t="s">
        <v>1357</v>
      </c>
      <c r="D164" s="367" t="s">
        <v>898</v>
      </c>
      <c r="E164" s="368" t="s">
        <v>925</v>
      </c>
      <c r="F164" s="369" t="s">
        <v>926</v>
      </c>
      <c r="G164" s="370" t="s">
        <v>292</v>
      </c>
      <c r="H164" s="326">
        <v>5</v>
      </c>
      <c r="I164" s="209"/>
      <c r="J164" s="406">
        <f>ROUND(I164*H164,2)</f>
        <v>0</v>
      </c>
      <c r="K164" s="407"/>
      <c r="L164" s="333"/>
      <c r="M164" s="408" t="s">
        <v>1259</v>
      </c>
      <c r="N164" s="409" t="s">
        <v>1271</v>
      </c>
      <c r="O164" s="311"/>
      <c r="P164" s="410">
        <f>O164*H164</f>
        <v>0</v>
      </c>
      <c r="Q164" s="410">
        <v>8.0000000000000007E-5</v>
      </c>
      <c r="R164" s="410">
        <f>Q164*H164</f>
        <v>4.0000000000000002E-4</v>
      </c>
      <c r="S164" s="410">
        <v>0</v>
      </c>
      <c r="T164" s="410">
        <f>S164*H164</f>
        <v>0</v>
      </c>
      <c r="U164" s="411" t="s">
        <v>1259</v>
      </c>
      <c r="V164" s="311"/>
      <c r="AR164" s="202" t="s">
        <v>1331</v>
      </c>
      <c r="AT164" s="202" t="s">
        <v>898</v>
      </c>
      <c r="AU164" s="202" t="s">
        <v>1226</v>
      </c>
      <c r="AY164" s="179" t="s">
        <v>1307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9" t="s">
        <v>1245</v>
      </c>
      <c r="BK164" s="203">
        <f>ROUND(I164*H164,2)</f>
        <v>0</v>
      </c>
      <c r="BL164" s="179" t="s">
        <v>1331</v>
      </c>
      <c r="BM164" s="202" t="s">
        <v>1358</v>
      </c>
    </row>
    <row r="165" spans="1:65" s="182" customFormat="1" x14ac:dyDescent="0.2">
      <c r="A165" s="311"/>
      <c r="B165" s="333"/>
      <c r="C165" s="311"/>
      <c r="D165" s="371" t="s">
        <v>1310</v>
      </c>
      <c r="E165" s="311"/>
      <c r="F165" s="372" t="s">
        <v>1359</v>
      </c>
      <c r="G165" s="311"/>
      <c r="H165" s="311"/>
      <c r="I165" s="210"/>
      <c r="J165" s="311"/>
      <c r="K165" s="311"/>
      <c r="L165" s="333"/>
      <c r="M165" s="412"/>
      <c r="N165" s="311"/>
      <c r="O165" s="311"/>
      <c r="P165" s="311"/>
      <c r="Q165" s="311"/>
      <c r="R165" s="311"/>
      <c r="S165" s="311"/>
      <c r="T165" s="311"/>
      <c r="U165" s="413"/>
      <c r="V165" s="311"/>
      <c r="AT165" s="179" t="s">
        <v>1310</v>
      </c>
      <c r="AU165" s="179" t="s">
        <v>1226</v>
      </c>
    </row>
    <row r="166" spans="1:65" s="182" customFormat="1" x14ac:dyDescent="0.2">
      <c r="A166" s="311"/>
      <c r="B166" s="333"/>
      <c r="C166" s="311"/>
      <c r="D166" s="373" t="s">
        <v>1312</v>
      </c>
      <c r="E166" s="311"/>
      <c r="F166" s="374" t="s">
        <v>1360</v>
      </c>
      <c r="G166" s="311"/>
      <c r="H166" s="311"/>
      <c r="I166" s="210"/>
      <c r="J166" s="311"/>
      <c r="K166" s="311"/>
      <c r="L166" s="333"/>
      <c r="M166" s="412"/>
      <c r="N166" s="311"/>
      <c r="O166" s="311"/>
      <c r="P166" s="311"/>
      <c r="Q166" s="311"/>
      <c r="R166" s="311"/>
      <c r="S166" s="311"/>
      <c r="T166" s="311"/>
      <c r="U166" s="413"/>
      <c r="V166" s="311"/>
      <c r="AT166" s="179" t="s">
        <v>1312</v>
      </c>
      <c r="AU166" s="179" t="s">
        <v>1226</v>
      </c>
    </row>
    <row r="167" spans="1:65" s="182" customFormat="1" ht="16.5" customHeight="1" x14ac:dyDescent="0.2">
      <c r="A167" s="311"/>
      <c r="B167" s="333"/>
      <c r="C167" s="367" t="s">
        <v>1361</v>
      </c>
      <c r="D167" s="367" t="s">
        <v>898</v>
      </c>
      <c r="E167" s="368" t="s">
        <v>927</v>
      </c>
      <c r="F167" s="369" t="s">
        <v>928</v>
      </c>
      <c r="G167" s="370" t="s">
        <v>292</v>
      </c>
      <c r="H167" s="326">
        <v>5</v>
      </c>
      <c r="I167" s="209"/>
      <c r="J167" s="406">
        <f>ROUND(I167*H167,2)</f>
        <v>0</v>
      </c>
      <c r="K167" s="407"/>
      <c r="L167" s="333"/>
      <c r="M167" s="408" t="s">
        <v>1259</v>
      </c>
      <c r="N167" s="409" t="s">
        <v>1271</v>
      </c>
      <c r="O167" s="311"/>
      <c r="P167" s="410">
        <f>O167*H167</f>
        <v>0</v>
      </c>
      <c r="Q167" s="410">
        <v>2.9E-4</v>
      </c>
      <c r="R167" s="410">
        <f>Q167*H167</f>
        <v>1.4499999999999999E-3</v>
      </c>
      <c r="S167" s="410">
        <v>0</v>
      </c>
      <c r="T167" s="410">
        <f>S167*H167</f>
        <v>0</v>
      </c>
      <c r="U167" s="411" t="s">
        <v>1259</v>
      </c>
      <c r="V167" s="311"/>
      <c r="AR167" s="202" t="s">
        <v>1331</v>
      </c>
      <c r="AT167" s="202" t="s">
        <v>898</v>
      </c>
      <c r="AU167" s="202" t="s">
        <v>1226</v>
      </c>
      <c r="AY167" s="179" t="s">
        <v>1307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9" t="s">
        <v>1245</v>
      </c>
      <c r="BK167" s="203">
        <f>ROUND(I167*H167,2)</f>
        <v>0</v>
      </c>
      <c r="BL167" s="179" t="s">
        <v>1331</v>
      </c>
      <c r="BM167" s="202" t="s">
        <v>1362</v>
      </c>
    </row>
    <row r="168" spans="1:65" s="182" customFormat="1" x14ac:dyDescent="0.2">
      <c r="A168" s="311"/>
      <c r="B168" s="333"/>
      <c r="C168" s="311"/>
      <c r="D168" s="371" t="s">
        <v>1310</v>
      </c>
      <c r="E168" s="311"/>
      <c r="F168" s="372" t="s">
        <v>1363</v>
      </c>
      <c r="G168" s="311"/>
      <c r="H168" s="311"/>
      <c r="I168" s="210"/>
      <c r="J168" s="311"/>
      <c r="K168" s="311"/>
      <c r="L168" s="333"/>
      <c r="M168" s="412"/>
      <c r="N168" s="311"/>
      <c r="O168" s="311"/>
      <c r="P168" s="311"/>
      <c r="Q168" s="311"/>
      <c r="R168" s="311"/>
      <c r="S168" s="311"/>
      <c r="T168" s="311"/>
      <c r="U168" s="413"/>
      <c r="V168" s="311"/>
      <c r="AT168" s="179" t="s">
        <v>1310</v>
      </c>
      <c r="AU168" s="179" t="s">
        <v>1226</v>
      </c>
    </row>
    <row r="169" spans="1:65" s="182" customFormat="1" x14ac:dyDescent="0.2">
      <c r="A169" s="311"/>
      <c r="B169" s="333"/>
      <c r="C169" s="311"/>
      <c r="D169" s="373" t="s">
        <v>1312</v>
      </c>
      <c r="E169" s="311"/>
      <c r="F169" s="374" t="s">
        <v>1364</v>
      </c>
      <c r="G169" s="311"/>
      <c r="H169" s="311"/>
      <c r="I169" s="210"/>
      <c r="J169" s="311"/>
      <c r="K169" s="311"/>
      <c r="L169" s="333"/>
      <c r="M169" s="412"/>
      <c r="N169" s="311"/>
      <c r="O169" s="311"/>
      <c r="P169" s="311"/>
      <c r="Q169" s="311"/>
      <c r="R169" s="311"/>
      <c r="S169" s="311"/>
      <c r="T169" s="311"/>
      <c r="U169" s="413"/>
      <c r="V169" s="311"/>
      <c r="AT169" s="179" t="s">
        <v>1312</v>
      </c>
      <c r="AU169" s="179" t="s">
        <v>1226</v>
      </c>
    </row>
    <row r="170" spans="1:65" s="182" customFormat="1" ht="21.75" customHeight="1" x14ac:dyDescent="0.2">
      <c r="A170" s="311"/>
      <c r="B170" s="333"/>
      <c r="C170" s="367" t="s">
        <v>1365</v>
      </c>
      <c r="D170" s="367" t="s">
        <v>898</v>
      </c>
      <c r="E170" s="368" t="s">
        <v>929</v>
      </c>
      <c r="F170" s="369" t="s">
        <v>930</v>
      </c>
      <c r="G170" s="370" t="s">
        <v>292</v>
      </c>
      <c r="H170" s="326">
        <v>1</v>
      </c>
      <c r="I170" s="209"/>
      <c r="J170" s="406">
        <f>ROUND(I170*H170,2)</f>
        <v>0</v>
      </c>
      <c r="K170" s="407"/>
      <c r="L170" s="333"/>
      <c r="M170" s="408" t="s">
        <v>1259</v>
      </c>
      <c r="N170" s="409" t="s">
        <v>1271</v>
      </c>
      <c r="O170" s="311"/>
      <c r="P170" s="410">
        <f>O170*H170</f>
        <v>0</v>
      </c>
      <c r="Q170" s="410">
        <v>1.4999999999999999E-4</v>
      </c>
      <c r="R170" s="410">
        <f>Q170*H170</f>
        <v>1.4999999999999999E-4</v>
      </c>
      <c r="S170" s="410">
        <v>0</v>
      </c>
      <c r="T170" s="410">
        <f>S170*H170</f>
        <v>0</v>
      </c>
      <c r="U170" s="411" t="s">
        <v>1259</v>
      </c>
      <c r="V170" s="311"/>
      <c r="AR170" s="202" t="s">
        <v>1331</v>
      </c>
      <c r="AT170" s="202" t="s">
        <v>898</v>
      </c>
      <c r="AU170" s="202" t="s">
        <v>1226</v>
      </c>
      <c r="AY170" s="179" t="s">
        <v>1307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9" t="s">
        <v>1245</v>
      </c>
      <c r="BK170" s="203">
        <f>ROUND(I170*H170,2)</f>
        <v>0</v>
      </c>
      <c r="BL170" s="179" t="s">
        <v>1331</v>
      </c>
      <c r="BM170" s="202" t="s">
        <v>1366</v>
      </c>
    </row>
    <row r="171" spans="1:65" s="182" customFormat="1" x14ac:dyDescent="0.2">
      <c r="A171" s="311"/>
      <c r="B171" s="333"/>
      <c r="C171" s="311"/>
      <c r="D171" s="371" t="s">
        <v>1310</v>
      </c>
      <c r="E171" s="311"/>
      <c r="F171" s="372" t="s">
        <v>1367</v>
      </c>
      <c r="G171" s="311"/>
      <c r="H171" s="311"/>
      <c r="I171" s="210"/>
      <c r="J171" s="311"/>
      <c r="K171" s="311"/>
      <c r="L171" s="333"/>
      <c r="M171" s="412"/>
      <c r="N171" s="311"/>
      <c r="O171" s="311"/>
      <c r="P171" s="311"/>
      <c r="Q171" s="311"/>
      <c r="R171" s="311"/>
      <c r="S171" s="311"/>
      <c r="T171" s="311"/>
      <c r="U171" s="413"/>
      <c r="V171" s="311"/>
      <c r="AT171" s="179" t="s">
        <v>1310</v>
      </c>
      <c r="AU171" s="179" t="s">
        <v>1226</v>
      </c>
    </row>
    <row r="172" spans="1:65" s="182" customFormat="1" x14ac:dyDescent="0.2">
      <c r="A172" s="311"/>
      <c r="B172" s="333"/>
      <c r="C172" s="311"/>
      <c r="D172" s="373" t="s">
        <v>1312</v>
      </c>
      <c r="E172" s="311"/>
      <c r="F172" s="374" t="s">
        <v>1368</v>
      </c>
      <c r="G172" s="311"/>
      <c r="H172" s="311"/>
      <c r="I172" s="210"/>
      <c r="J172" s="311"/>
      <c r="K172" s="311"/>
      <c r="L172" s="333"/>
      <c r="M172" s="412"/>
      <c r="N172" s="311"/>
      <c r="O172" s="311"/>
      <c r="P172" s="311"/>
      <c r="Q172" s="311"/>
      <c r="R172" s="311"/>
      <c r="S172" s="311"/>
      <c r="T172" s="311"/>
      <c r="U172" s="413"/>
      <c r="V172" s="311"/>
      <c r="AT172" s="179" t="s">
        <v>1312</v>
      </c>
      <c r="AU172" s="179" t="s">
        <v>1226</v>
      </c>
    </row>
    <row r="173" spans="1:65" s="182" customFormat="1" ht="24.2" customHeight="1" x14ac:dyDescent="0.2">
      <c r="A173" s="311"/>
      <c r="B173" s="333"/>
      <c r="C173" s="367" t="s">
        <v>1369</v>
      </c>
      <c r="D173" s="367" t="s">
        <v>898</v>
      </c>
      <c r="E173" s="368" t="s">
        <v>931</v>
      </c>
      <c r="F173" s="369" t="s">
        <v>932</v>
      </c>
      <c r="G173" s="370" t="s">
        <v>402</v>
      </c>
      <c r="H173" s="326">
        <v>0.112</v>
      </c>
      <c r="I173" s="209"/>
      <c r="J173" s="406">
        <f>ROUND(I173*H173,2)</f>
        <v>0</v>
      </c>
      <c r="K173" s="407"/>
      <c r="L173" s="333"/>
      <c r="M173" s="408" t="s">
        <v>1259</v>
      </c>
      <c r="N173" s="409" t="s">
        <v>1271</v>
      </c>
      <c r="O173" s="311"/>
      <c r="P173" s="410">
        <f>O173*H173</f>
        <v>0</v>
      </c>
      <c r="Q173" s="410">
        <v>0</v>
      </c>
      <c r="R173" s="410">
        <f>Q173*H173</f>
        <v>0</v>
      </c>
      <c r="S173" s="410">
        <v>0</v>
      </c>
      <c r="T173" s="410">
        <f>S173*H173</f>
        <v>0</v>
      </c>
      <c r="U173" s="411" t="s">
        <v>1259</v>
      </c>
      <c r="V173" s="311"/>
      <c r="AR173" s="202" t="s">
        <v>1331</v>
      </c>
      <c r="AT173" s="202" t="s">
        <v>898</v>
      </c>
      <c r="AU173" s="202" t="s">
        <v>1226</v>
      </c>
      <c r="AY173" s="179" t="s">
        <v>1307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9" t="s">
        <v>1245</v>
      </c>
      <c r="BK173" s="203">
        <f>ROUND(I173*H173,2)</f>
        <v>0</v>
      </c>
      <c r="BL173" s="179" t="s">
        <v>1331</v>
      </c>
      <c r="BM173" s="202" t="s">
        <v>1370</v>
      </c>
    </row>
    <row r="174" spans="1:65" s="182" customFormat="1" ht="29.25" x14ac:dyDescent="0.2">
      <c r="A174" s="311"/>
      <c r="B174" s="333"/>
      <c r="C174" s="311"/>
      <c r="D174" s="371" t="s">
        <v>1310</v>
      </c>
      <c r="E174" s="311"/>
      <c r="F174" s="372" t="s">
        <v>1371</v>
      </c>
      <c r="G174" s="311"/>
      <c r="H174" s="311"/>
      <c r="I174" s="210"/>
      <c r="J174" s="311"/>
      <c r="K174" s="311"/>
      <c r="L174" s="333"/>
      <c r="M174" s="412"/>
      <c r="N174" s="311"/>
      <c r="O174" s="311"/>
      <c r="P174" s="311"/>
      <c r="Q174" s="311"/>
      <c r="R174" s="311"/>
      <c r="S174" s="311"/>
      <c r="T174" s="311"/>
      <c r="U174" s="413"/>
      <c r="V174" s="311"/>
      <c r="AT174" s="179" t="s">
        <v>1310</v>
      </c>
      <c r="AU174" s="179" t="s">
        <v>1226</v>
      </c>
    </row>
    <row r="175" spans="1:65" s="182" customFormat="1" x14ac:dyDescent="0.2">
      <c r="A175" s="311"/>
      <c r="B175" s="333"/>
      <c r="C175" s="311"/>
      <c r="D175" s="373" t="s">
        <v>1312</v>
      </c>
      <c r="E175" s="311"/>
      <c r="F175" s="374" t="s">
        <v>1372</v>
      </c>
      <c r="G175" s="311"/>
      <c r="H175" s="311"/>
      <c r="I175" s="210"/>
      <c r="J175" s="311"/>
      <c r="K175" s="311"/>
      <c r="L175" s="333"/>
      <c r="M175" s="412"/>
      <c r="N175" s="311"/>
      <c r="O175" s="311"/>
      <c r="P175" s="311"/>
      <c r="Q175" s="311"/>
      <c r="R175" s="311"/>
      <c r="S175" s="311"/>
      <c r="T175" s="311"/>
      <c r="U175" s="413"/>
      <c r="V175" s="311"/>
      <c r="AT175" s="179" t="s">
        <v>1312</v>
      </c>
      <c r="AU175" s="179" t="s">
        <v>1226</v>
      </c>
    </row>
    <row r="176" spans="1:65" s="198" customFormat="1" ht="22.9" customHeight="1" x14ac:dyDescent="0.2">
      <c r="A176" s="324"/>
      <c r="B176" s="363"/>
      <c r="C176" s="324"/>
      <c r="D176" s="364" t="s">
        <v>895</v>
      </c>
      <c r="E176" s="366" t="s">
        <v>933</v>
      </c>
      <c r="F176" s="366" t="s">
        <v>934</v>
      </c>
      <c r="G176" s="324"/>
      <c r="H176" s="324"/>
      <c r="I176" s="208"/>
      <c r="J176" s="405">
        <f>BK176</f>
        <v>0</v>
      </c>
      <c r="K176" s="324"/>
      <c r="L176" s="363"/>
      <c r="M176" s="402"/>
      <c r="N176" s="324"/>
      <c r="O176" s="324"/>
      <c r="P176" s="403">
        <f>SUM(P177:P239)</f>
        <v>0</v>
      </c>
      <c r="Q176" s="324"/>
      <c r="R176" s="403">
        <f>SUM(R177:R239)</f>
        <v>0.87082999999999999</v>
      </c>
      <c r="S176" s="324"/>
      <c r="T176" s="403">
        <f>SUM(T177:T239)</f>
        <v>0</v>
      </c>
      <c r="U176" s="404"/>
      <c r="V176" s="324"/>
      <c r="AR176" s="199" t="s">
        <v>1226</v>
      </c>
      <c r="AT176" s="200" t="s">
        <v>895</v>
      </c>
      <c r="AU176" s="200" t="s">
        <v>1245</v>
      </c>
      <c r="AY176" s="199" t="s">
        <v>1307</v>
      </c>
      <c r="BK176" s="201">
        <f>SUM(BK177:BK239)</f>
        <v>0</v>
      </c>
    </row>
    <row r="177" spans="1:65" s="182" customFormat="1" ht="24.2" customHeight="1" x14ac:dyDescent="0.2">
      <c r="A177" s="311"/>
      <c r="B177" s="333"/>
      <c r="C177" s="367" t="s">
        <v>1235</v>
      </c>
      <c r="D177" s="367" t="s">
        <v>898</v>
      </c>
      <c r="E177" s="368" t="s">
        <v>935</v>
      </c>
      <c r="F177" s="369" t="s">
        <v>936</v>
      </c>
      <c r="G177" s="370" t="s">
        <v>161</v>
      </c>
      <c r="H177" s="326">
        <v>195</v>
      </c>
      <c r="I177" s="209"/>
      <c r="J177" s="406">
        <f>ROUND(I177*H177,2)</f>
        <v>0</v>
      </c>
      <c r="K177" s="407"/>
      <c r="L177" s="333"/>
      <c r="M177" s="408" t="s">
        <v>1259</v>
      </c>
      <c r="N177" s="409" t="s">
        <v>1271</v>
      </c>
      <c r="O177" s="311"/>
      <c r="P177" s="410">
        <f>O177*H177</f>
        <v>0</v>
      </c>
      <c r="Q177" s="410">
        <v>9.7999999999999997E-4</v>
      </c>
      <c r="R177" s="410">
        <f>Q177*H177</f>
        <v>0.19109999999999999</v>
      </c>
      <c r="S177" s="410">
        <v>0</v>
      </c>
      <c r="T177" s="410">
        <f>S177*H177</f>
        <v>0</v>
      </c>
      <c r="U177" s="411" t="s">
        <v>1259</v>
      </c>
      <c r="V177" s="311"/>
      <c r="AR177" s="202" t="s">
        <v>1331</v>
      </c>
      <c r="AT177" s="202" t="s">
        <v>898</v>
      </c>
      <c r="AU177" s="202" t="s">
        <v>1226</v>
      </c>
      <c r="AY177" s="179" t="s">
        <v>1307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9" t="s">
        <v>1245</v>
      </c>
      <c r="BK177" s="203">
        <f>ROUND(I177*H177,2)</f>
        <v>0</v>
      </c>
      <c r="BL177" s="179" t="s">
        <v>1331</v>
      </c>
      <c r="BM177" s="202" t="s">
        <v>1373</v>
      </c>
    </row>
    <row r="178" spans="1:65" s="182" customFormat="1" ht="19.5" x14ac:dyDescent="0.2">
      <c r="A178" s="311"/>
      <c r="B178" s="333"/>
      <c r="C178" s="311"/>
      <c r="D178" s="371" t="s">
        <v>1310</v>
      </c>
      <c r="E178" s="311"/>
      <c r="F178" s="372" t="s">
        <v>1374</v>
      </c>
      <c r="G178" s="311"/>
      <c r="H178" s="311"/>
      <c r="I178" s="210"/>
      <c r="J178" s="311"/>
      <c r="K178" s="311"/>
      <c r="L178" s="333"/>
      <c r="M178" s="412"/>
      <c r="N178" s="311"/>
      <c r="O178" s="311"/>
      <c r="P178" s="311"/>
      <c r="Q178" s="311"/>
      <c r="R178" s="311"/>
      <c r="S178" s="311"/>
      <c r="T178" s="311"/>
      <c r="U178" s="413"/>
      <c r="V178" s="311"/>
      <c r="AT178" s="179" t="s">
        <v>1310</v>
      </c>
      <c r="AU178" s="179" t="s">
        <v>1226</v>
      </c>
    </row>
    <row r="179" spans="1:65" s="182" customFormat="1" x14ac:dyDescent="0.2">
      <c r="A179" s="311"/>
      <c r="B179" s="333"/>
      <c r="C179" s="311"/>
      <c r="D179" s="373" t="s">
        <v>1312</v>
      </c>
      <c r="E179" s="311"/>
      <c r="F179" s="374" t="s">
        <v>1375</v>
      </c>
      <c r="G179" s="311"/>
      <c r="H179" s="311"/>
      <c r="I179" s="210"/>
      <c r="J179" s="311"/>
      <c r="K179" s="311"/>
      <c r="L179" s="333"/>
      <c r="M179" s="412"/>
      <c r="N179" s="311"/>
      <c r="O179" s="311"/>
      <c r="P179" s="311"/>
      <c r="Q179" s="311"/>
      <c r="R179" s="311"/>
      <c r="S179" s="311"/>
      <c r="T179" s="311"/>
      <c r="U179" s="413"/>
      <c r="V179" s="311"/>
      <c r="AT179" s="179" t="s">
        <v>1312</v>
      </c>
      <c r="AU179" s="179" t="s">
        <v>1226</v>
      </c>
    </row>
    <row r="180" spans="1:65" s="182" customFormat="1" ht="24.2" customHeight="1" x14ac:dyDescent="0.2">
      <c r="A180" s="311"/>
      <c r="B180" s="333"/>
      <c r="C180" s="367" t="s">
        <v>41</v>
      </c>
      <c r="D180" s="367" t="s">
        <v>898</v>
      </c>
      <c r="E180" s="368" t="s">
        <v>937</v>
      </c>
      <c r="F180" s="369" t="s">
        <v>938</v>
      </c>
      <c r="G180" s="370" t="s">
        <v>161</v>
      </c>
      <c r="H180" s="326">
        <v>45</v>
      </c>
      <c r="I180" s="209"/>
      <c r="J180" s="406">
        <f>ROUND(I180*H180,2)</f>
        <v>0</v>
      </c>
      <c r="K180" s="407"/>
      <c r="L180" s="333"/>
      <c r="M180" s="408" t="s">
        <v>1259</v>
      </c>
      <c r="N180" s="409" t="s">
        <v>1271</v>
      </c>
      <c r="O180" s="311"/>
      <c r="P180" s="410">
        <f>O180*H180</f>
        <v>0</v>
      </c>
      <c r="Q180" s="410">
        <v>1.2600000000000001E-3</v>
      </c>
      <c r="R180" s="410">
        <f>Q180*H180</f>
        <v>5.67E-2</v>
      </c>
      <c r="S180" s="410">
        <v>0</v>
      </c>
      <c r="T180" s="410">
        <f>S180*H180</f>
        <v>0</v>
      </c>
      <c r="U180" s="411" t="s">
        <v>1259</v>
      </c>
      <c r="V180" s="311"/>
      <c r="AR180" s="202" t="s">
        <v>1331</v>
      </c>
      <c r="AT180" s="202" t="s">
        <v>898</v>
      </c>
      <c r="AU180" s="202" t="s">
        <v>1226</v>
      </c>
      <c r="AY180" s="179" t="s">
        <v>1307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9" t="s">
        <v>1245</v>
      </c>
      <c r="BK180" s="203">
        <f>ROUND(I180*H180,2)</f>
        <v>0</v>
      </c>
      <c r="BL180" s="179" t="s">
        <v>1331</v>
      </c>
      <c r="BM180" s="202" t="s">
        <v>1376</v>
      </c>
    </row>
    <row r="181" spans="1:65" s="182" customFormat="1" ht="19.5" x14ac:dyDescent="0.2">
      <c r="A181" s="311"/>
      <c r="B181" s="333"/>
      <c r="C181" s="311"/>
      <c r="D181" s="371" t="s">
        <v>1310</v>
      </c>
      <c r="E181" s="311"/>
      <c r="F181" s="372" t="s">
        <v>1377</v>
      </c>
      <c r="G181" s="311"/>
      <c r="H181" s="311"/>
      <c r="I181" s="210"/>
      <c r="J181" s="311"/>
      <c r="K181" s="311"/>
      <c r="L181" s="333"/>
      <c r="M181" s="412"/>
      <c r="N181" s="311"/>
      <c r="O181" s="311"/>
      <c r="P181" s="311"/>
      <c r="Q181" s="311"/>
      <c r="R181" s="311"/>
      <c r="S181" s="311"/>
      <c r="T181" s="311"/>
      <c r="U181" s="413"/>
      <c r="V181" s="311"/>
      <c r="AT181" s="179" t="s">
        <v>1310</v>
      </c>
      <c r="AU181" s="179" t="s">
        <v>1226</v>
      </c>
    </row>
    <row r="182" spans="1:65" s="182" customFormat="1" x14ac:dyDescent="0.2">
      <c r="A182" s="311"/>
      <c r="B182" s="333"/>
      <c r="C182" s="311"/>
      <c r="D182" s="373" t="s">
        <v>1312</v>
      </c>
      <c r="E182" s="311"/>
      <c r="F182" s="374" t="s">
        <v>1378</v>
      </c>
      <c r="G182" s="311"/>
      <c r="H182" s="311"/>
      <c r="I182" s="210"/>
      <c r="J182" s="311"/>
      <c r="K182" s="311"/>
      <c r="L182" s="333"/>
      <c r="M182" s="412"/>
      <c r="N182" s="311"/>
      <c r="O182" s="311"/>
      <c r="P182" s="311"/>
      <c r="Q182" s="311"/>
      <c r="R182" s="311"/>
      <c r="S182" s="311"/>
      <c r="T182" s="311"/>
      <c r="U182" s="413"/>
      <c r="V182" s="311"/>
      <c r="AT182" s="179" t="s">
        <v>1312</v>
      </c>
      <c r="AU182" s="179" t="s">
        <v>1226</v>
      </c>
    </row>
    <row r="183" spans="1:65" s="182" customFormat="1" ht="24.2" customHeight="1" x14ac:dyDescent="0.2">
      <c r="A183" s="311"/>
      <c r="B183" s="333"/>
      <c r="C183" s="367" t="s">
        <v>1379</v>
      </c>
      <c r="D183" s="367" t="s">
        <v>898</v>
      </c>
      <c r="E183" s="368" t="s">
        <v>939</v>
      </c>
      <c r="F183" s="369" t="s">
        <v>940</v>
      </c>
      <c r="G183" s="370" t="s">
        <v>161</v>
      </c>
      <c r="H183" s="326">
        <v>119</v>
      </c>
      <c r="I183" s="209"/>
      <c r="J183" s="406">
        <f>ROUND(I183*H183,2)</f>
        <v>0</v>
      </c>
      <c r="K183" s="407"/>
      <c r="L183" s="333"/>
      <c r="M183" s="408" t="s">
        <v>1259</v>
      </c>
      <c r="N183" s="409" t="s">
        <v>1271</v>
      </c>
      <c r="O183" s="311"/>
      <c r="P183" s="410">
        <f>O183*H183</f>
        <v>0</v>
      </c>
      <c r="Q183" s="410">
        <v>1.5299999999999999E-3</v>
      </c>
      <c r="R183" s="410">
        <f>Q183*H183</f>
        <v>0.18206999999999998</v>
      </c>
      <c r="S183" s="410">
        <v>0</v>
      </c>
      <c r="T183" s="410">
        <f>S183*H183</f>
        <v>0</v>
      </c>
      <c r="U183" s="411" t="s">
        <v>1259</v>
      </c>
      <c r="V183" s="311"/>
      <c r="AR183" s="202" t="s">
        <v>1331</v>
      </c>
      <c r="AT183" s="202" t="s">
        <v>898</v>
      </c>
      <c r="AU183" s="202" t="s">
        <v>1226</v>
      </c>
      <c r="AY183" s="179" t="s">
        <v>1307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9" t="s">
        <v>1245</v>
      </c>
      <c r="BK183" s="203">
        <f>ROUND(I183*H183,2)</f>
        <v>0</v>
      </c>
      <c r="BL183" s="179" t="s">
        <v>1331</v>
      </c>
      <c r="BM183" s="202" t="s">
        <v>1380</v>
      </c>
    </row>
    <row r="184" spans="1:65" s="182" customFormat="1" ht="19.5" x14ac:dyDescent="0.2">
      <c r="A184" s="311"/>
      <c r="B184" s="333"/>
      <c r="C184" s="311"/>
      <c r="D184" s="371" t="s">
        <v>1310</v>
      </c>
      <c r="E184" s="311"/>
      <c r="F184" s="372" t="s">
        <v>1381</v>
      </c>
      <c r="G184" s="311"/>
      <c r="H184" s="311"/>
      <c r="I184" s="210"/>
      <c r="J184" s="311"/>
      <c r="K184" s="311"/>
      <c r="L184" s="333"/>
      <c r="M184" s="412"/>
      <c r="N184" s="311"/>
      <c r="O184" s="311"/>
      <c r="P184" s="311"/>
      <c r="Q184" s="311"/>
      <c r="R184" s="311"/>
      <c r="S184" s="311"/>
      <c r="T184" s="311"/>
      <c r="U184" s="413"/>
      <c r="V184" s="311"/>
      <c r="AT184" s="179" t="s">
        <v>1310</v>
      </c>
      <c r="AU184" s="179" t="s">
        <v>1226</v>
      </c>
    </row>
    <row r="185" spans="1:65" s="182" customFormat="1" x14ac:dyDescent="0.2">
      <c r="A185" s="311"/>
      <c r="B185" s="333"/>
      <c r="C185" s="311"/>
      <c r="D185" s="373" t="s">
        <v>1312</v>
      </c>
      <c r="E185" s="311"/>
      <c r="F185" s="374" t="s">
        <v>1382</v>
      </c>
      <c r="G185" s="311"/>
      <c r="H185" s="311"/>
      <c r="I185" s="210"/>
      <c r="J185" s="311"/>
      <c r="K185" s="311"/>
      <c r="L185" s="333"/>
      <c r="M185" s="412"/>
      <c r="N185" s="311"/>
      <c r="O185" s="311"/>
      <c r="P185" s="311"/>
      <c r="Q185" s="311"/>
      <c r="R185" s="311"/>
      <c r="S185" s="311"/>
      <c r="T185" s="311"/>
      <c r="U185" s="413"/>
      <c r="V185" s="311"/>
      <c r="AT185" s="179" t="s">
        <v>1312</v>
      </c>
      <c r="AU185" s="179" t="s">
        <v>1226</v>
      </c>
    </row>
    <row r="186" spans="1:65" s="182" customFormat="1" ht="24.2" customHeight="1" x14ac:dyDescent="0.2">
      <c r="A186" s="311"/>
      <c r="B186" s="333"/>
      <c r="C186" s="367" t="s">
        <v>1383</v>
      </c>
      <c r="D186" s="367" t="s">
        <v>898</v>
      </c>
      <c r="E186" s="368" t="s">
        <v>941</v>
      </c>
      <c r="F186" s="369" t="s">
        <v>942</v>
      </c>
      <c r="G186" s="370" t="s">
        <v>161</v>
      </c>
      <c r="H186" s="326">
        <v>33</v>
      </c>
      <c r="I186" s="209"/>
      <c r="J186" s="406">
        <f>ROUND(I186*H186,2)</f>
        <v>0</v>
      </c>
      <c r="K186" s="407"/>
      <c r="L186" s="333"/>
      <c r="M186" s="408" t="s">
        <v>1259</v>
      </c>
      <c r="N186" s="409" t="s">
        <v>1271</v>
      </c>
      <c r="O186" s="311"/>
      <c r="P186" s="410">
        <f>O186*H186</f>
        <v>0</v>
      </c>
      <c r="Q186" s="410">
        <v>2.8400000000000001E-3</v>
      </c>
      <c r="R186" s="410">
        <f>Q186*H186</f>
        <v>9.3719999999999998E-2</v>
      </c>
      <c r="S186" s="410">
        <v>0</v>
      </c>
      <c r="T186" s="410">
        <f>S186*H186</f>
        <v>0</v>
      </c>
      <c r="U186" s="411" t="s">
        <v>1259</v>
      </c>
      <c r="V186" s="311"/>
      <c r="AR186" s="202" t="s">
        <v>1331</v>
      </c>
      <c r="AT186" s="202" t="s">
        <v>898</v>
      </c>
      <c r="AU186" s="202" t="s">
        <v>1226</v>
      </c>
      <c r="AY186" s="179" t="s">
        <v>1307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9" t="s">
        <v>1245</v>
      </c>
      <c r="BK186" s="203">
        <f>ROUND(I186*H186,2)</f>
        <v>0</v>
      </c>
      <c r="BL186" s="179" t="s">
        <v>1331</v>
      </c>
      <c r="BM186" s="202" t="s">
        <v>1384</v>
      </c>
    </row>
    <row r="187" spans="1:65" s="182" customFormat="1" ht="19.5" x14ac:dyDescent="0.2">
      <c r="A187" s="311"/>
      <c r="B187" s="333"/>
      <c r="C187" s="311"/>
      <c r="D187" s="371" t="s">
        <v>1310</v>
      </c>
      <c r="E187" s="311"/>
      <c r="F187" s="372" t="s">
        <v>1385</v>
      </c>
      <c r="G187" s="311"/>
      <c r="H187" s="311"/>
      <c r="I187" s="210"/>
      <c r="J187" s="311"/>
      <c r="K187" s="311"/>
      <c r="L187" s="333"/>
      <c r="M187" s="412"/>
      <c r="N187" s="311"/>
      <c r="O187" s="311"/>
      <c r="P187" s="311"/>
      <c r="Q187" s="311"/>
      <c r="R187" s="311"/>
      <c r="S187" s="311"/>
      <c r="T187" s="311"/>
      <c r="U187" s="413"/>
      <c r="V187" s="311"/>
      <c r="AT187" s="179" t="s">
        <v>1310</v>
      </c>
      <c r="AU187" s="179" t="s">
        <v>1226</v>
      </c>
    </row>
    <row r="188" spans="1:65" s="182" customFormat="1" x14ac:dyDescent="0.2">
      <c r="A188" s="311"/>
      <c r="B188" s="333"/>
      <c r="C188" s="311"/>
      <c r="D188" s="373" t="s">
        <v>1312</v>
      </c>
      <c r="E188" s="311"/>
      <c r="F188" s="374" t="s">
        <v>1386</v>
      </c>
      <c r="G188" s="311"/>
      <c r="H188" s="311"/>
      <c r="I188" s="210"/>
      <c r="J188" s="311"/>
      <c r="K188" s="311"/>
      <c r="L188" s="333"/>
      <c r="M188" s="412"/>
      <c r="N188" s="311"/>
      <c r="O188" s="311"/>
      <c r="P188" s="311"/>
      <c r="Q188" s="311"/>
      <c r="R188" s="311"/>
      <c r="S188" s="311"/>
      <c r="T188" s="311"/>
      <c r="U188" s="413"/>
      <c r="V188" s="311"/>
      <c r="AT188" s="179" t="s">
        <v>1312</v>
      </c>
      <c r="AU188" s="179" t="s">
        <v>1226</v>
      </c>
    </row>
    <row r="189" spans="1:65" s="182" customFormat="1" ht="24.2" customHeight="1" x14ac:dyDescent="0.2">
      <c r="A189" s="311"/>
      <c r="B189" s="333"/>
      <c r="C189" s="367" t="s">
        <v>43</v>
      </c>
      <c r="D189" s="367" t="s">
        <v>898</v>
      </c>
      <c r="E189" s="368" t="s">
        <v>943</v>
      </c>
      <c r="F189" s="369" t="s">
        <v>944</v>
      </c>
      <c r="G189" s="370" t="s">
        <v>161</v>
      </c>
      <c r="H189" s="326">
        <v>50</v>
      </c>
      <c r="I189" s="209"/>
      <c r="J189" s="406">
        <f>ROUND(I189*H189,2)</f>
        <v>0</v>
      </c>
      <c r="K189" s="407"/>
      <c r="L189" s="333"/>
      <c r="M189" s="408" t="s">
        <v>1259</v>
      </c>
      <c r="N189" s="409" t="s">
        <v>1271</v>
      </c>
      <c r="O189" s="311"/>
      <c r="P189" s="410">
        <f>O189*H189</f>
        <v>0</v>
      </c>
      <c r="Q189" s="410">
        <v>3.7299999999999998E-3</v>
      </c>
      <c r="R189" s="410">
        <f>Q189*H189</f>
        <v>0.1865</v>
      </c>
      <c r="S189" s="410">
        <v>0</v>
      </c>
      <c r="T189" s="410">
        <f>S189*H189</f>
        <v>0</v>
      </c>
      <c r="U189" s="411" t="s">
        <v>1259</v>
      </c>
      <c r="V189" s="311"/>
      <c r="AR189" s="202" t="s">
        <v>1331</v>
      </c>
      <c r="AT189" s="202" t="s">
        <v>898</v>
      </c>
      <c r="AU189" s="202" t="s">
        <v>1226</v>
      </c>
      <c r="AY189" s="179" t="s">
        <v>1307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9" t="s">
        <v>1245</v>
      </c>
      <c r="BK189" s="203">
        <f>ROUND(I189*H189,2)</f>
        <v>0</v>
      </c>
      <c r="BL189" s="179" t="s">
        <v>1331</v>
      </c>
      <c r="BM189" s="202" t="s">
        <v>1387</v>
      </c>
    </row>
    <row r="190" spans="1:65" s="182" customFormat="1" ht="19.5" x14ac:dyDescent="0.2">
      <c r="A190" s="311"/>
      <c r="B190" s="333"/>
      <c r="C190" s="311"/>
      <c r="D190" s="371" t="s">
        <v>1310</v>
      </c>
      <c r="E190" s="311"/>
      <c r="F190" s="372" t="s">
        <v>1388</v>
      </c>
      <c r="G190" s="311"/>
      <c r="H190" s="311"/>
      <c r="I190" s="210"/>
      <c r="J190" s="311"/>
      <c r="K190" s="311"/>
      <c r="L190" s="333"/>
      <c r="M190" s="412"/>
      <c r="N190" s="311"/>
      <c r="O190" s="311"/>
      <c r="P190" s="311"/>
      <c r="Q190" s="311"/>
      <c r="R190" s="311"/>
      <c r="S190" s="311"/>
      <c r="T190" s="311"/>
      <c r="U190" s="413"/>
      <c r="V190" s="311"/>
      <c r="AT190" s="179" t="s">
        <v>1310</v>
      </c>
      <c r="AU190" s="179" t="s">
        <v>1226</v>
      </c>
    </row>
    <row r="191" spans="1:65" s="182" customFormat="1" x14ac:dyDescent="0.2">
      <c r="A191" s="311"/>
      <c r="B191" s="333"/>
      <c r="C191" s="311"/>
      <c r="D191" s="373" t="s">
        <v>1312</v>
      </c>
      <c r="E191" s="311"/>
      <c r="F191" s="374" t="s">
        <v>1389</v>
      </c>
      <c r="G191" s="311"/>
      <c r="H191" s="311"/>
      <c r="I191" s="210"/>
      <c r="J191" s="311"/>
      <c r="K191" s="311"/>
      <c r="L191" s="333"/>
      <c r="M191" s="412"/>
      <c r="N191" s="311"/>
      <c r="O191" s="311"/>
      <c r="P191" s="311"/>
      <c r="Q191" s="311"/>
      <c r="R191" s="311"/>
      <c r="S191" s="311"/>
      <c r="T191" s="311"/>
      <c r="U191" s="413"/>
      <c r="V191" s="311"/>
      <c r="AT191" s="179" t="s">
        <v>1312</v>
      </c>
      <c r="AU191" s="179" t="s">
        <v>1226</v>
      </c>
    </row>
    <row r="192" spans="1:65" s="182" customFormat="1" ht="37.9" customHeight="1" x14ac:dyDescent="0.2">
      <c r="A192" s="311"/>
      <c r="B192" s="333"/>
      <c r="C192" s="367" t="s">
        <v>650</v>
      </c>
      <c r="D192" s="367" t="s">
        <v>898</v>
      </c>
      <c r="E192" s="368" t="s">
        <v>945</v>
      </c>
      <c r="F192" s="369" t="s">
        <v>946</v>
      </c>
      <c r="G192" s="370" t="s">
        <v>161</v>
      </c>
      <c r="H192" s="326">
        <v>195</v>
      </c>
      <c r="I192" s="209"/>
      <c r="J192" s="406">
        <f>ROUND(I192*H192,2)</f>
        <v>0</v>
      </c>
      <c r="K192" s="407"/>
      <c r="L192" s="333"/>
      <c r="M192" s="408" t="s">
        <v>1259</v>
      </c>
      <c r="N192" s="409" t="s">
        <v>1271</v>
      </c>
      <c r="O192" s="311"/>
      <c r="P192" s="410">
        <f>O192*H192</f>
        <v>0</v>
      </c>
      <c r="Q192" s="410">
        <v>5.0000000000000002E-5</v>
      </c>
      <c r="R192" s="410">
        <f>Q192*H192</f>
        <v>9.75E-3</v>
      </c>
      <c r="S192" s="410">
        <v>0</v>
      </c>
      <c r="T192" s="410">
        <f>S192*H192</f>
        <v>0</v>
      </c>
      <c r="U192" s="411" t="s">
        <v>1259</v>
      </c>
      <c r="V192" s="311"/>
      <c r="AR192" s="202" t="s">
        <v>1331</v>
      </c>
      <c r="AT192" s="202" t="s">
        <v>898</v>
      </c>
      <c r="AU192" s="202" t="s">
        <v>1226</v>
      </c>
      <c r="AY192" s="179" t="s">
        <v>1307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9" t="s">
        <v>1245</v>
      </c>
      <c r="BK192" s="203">
        <f>ROUND(I192*H192,2)</f>
        <v>0</v>
      </c>
      <c r="BL192" s="179" t="s">
        <v>1331</v>
      </c>
      <c r="BM192" s="202" t="s">
        <v>1390</v>
      </c>
    </row>
    <row r="193" spans="1:65" s="182" customFormat="1" ht="29.25" x14ac:dyDescent="0.2">
      <c r="A193" s="311"/>
      <c r="B193" s="333"/>
      <c r="C193" s="311"/>
      <c r="D193" s="371" t="s">
        <v>1310</v>
      </c>
      <c r="E193" s="311"/>
      <c r="F193" s="372" t="s">
        <v>1391</v>
      </c>
      <c r="G193" s="311"/>
      <c r="H193" s="311"/>
      <c r="I193" s="210"/>
      <c r="J193" s="311"/>
      <c r="K193" s="311"/>
      <c r="L193" s="333"/>
      <c r="M193" s="412"/>
      <c r="N193" s="311"/>
      <c r="O193" s="311"/>
      <c r="P193" s="311"/>
      <c r="Q193" s="311"/>
      <c r="R193" s="311"/>
      <c r="S193" s="311"/>
      <c r="T193" s="311"/>
      <c r="U193" s="413"/>
      <c r="V193" s="311"/>
      <c r="AT193" s="179" t="s">
        <v>1310</v>
      </c>
      <c r="AU193" s="179" t="s">
        <v>1226</v>
      </c>
    </row>
    <row r="194" spans="1:65" s="182" customFormat="1" x14ac:dyDescent="0.2">
      <c r="A194" s="311"/>
      <c r="B194" s="333"/>
      <c r="C194" s="311"/>
      <c r="D194" s="373" t="s">
        <v>1312</v>
      </c>
      <c r="E194" s="311"/>
      <c r="F194" s="374" t="s">
        <v>1392</v>
      </c>
      <c r="G194" s="311"/>
      <c r="H194" s="311"/>
      <c r="I194" s="210"/>
      <c r="J194" s="311"/>
      <c r="K194" s="311"/>
      <c r="L194" s="333"/>
      <c r="M194" s="412"/>
      <c r="N194" s="311"/>
      <c r="O194" s="311"/>
      <c r="P194" s="311"/>
      <c r="Q194" s="311"/>
      <c r="R194" s="311"/>
      <c r="S194" s="311"/>
      <c r="T194" s="311"/>
      <c r="U194" s="413"/>
      <c r="V194" s="311"/>
      <c r="AT194" s="179" t="s">
        <v>1312</v>
      </c>
      <c r="AU194" s="179" t="s">
        <v>1226</v>
      </c>
    </row>
    <row r="195" spans="1:65" s="182" customFormat="1" ht="37.9" customHeight="1" x14ac:dyDescent="0.2">
      <c r="A195" s="311"/>
      <c r="B195" s="333"/>
      <c r="C195" s="367" t="s">
        <v>1393</v>
      </c>
      <c r="D195" s="367" t="s">
        <v>898</v>
      </c>
      <c r="E195" s="368" t="s">
        <v>947</v>
      </c>
      <c r="F195" s="369" t="s">
        <v>948</v>
      </c>
      <c r="G195" s="370" t="s">
        <v>161</v>
      </c>
      <c r="H195" s="326">
        <v>197</v>
      </c>
      <c r="I195" s="209"/>
      <c r="J195" s="406">
        <f>ROUND(I195*H195,2)</f>
        <v>0</v>
      </c>
      <c r="K195" s="407"/>
      <c r="L195" s="333"/>
      <c r="M195" s="408" t="s">
        <v>1259</v>
      </c>
      <c r="N195" s="409" t="s">
        <v>1271</v>
      </c>
      <c r="O195" s="311"/>
      <c r="P195" s="410">
        <f>O195*H195</f>
        <v>0</v>
      </c>
      <c r="Q195" s="410">
        <v>6.9999999999999994E-5</v>
      </c>
      <c r="R195" s="410">
        <f>Q195*H195</f>
        <v>1.3789999999999998E-2</v>
      </c>
      <c r="S195" s="410">
        <v>0</v>
      </c>
      <c r="T195" s="410">
        <f>S195*H195</f>
        <v>0</v>
      </c>
      <c r="U195" s="411" t="s">
        <v>1259</v>
      </c>
      <c r="V195" s="311"/>
      <c r="AR195" s="202" t="s">
        <v>1331</v>
      </c>
      <c r="AT195" s="202" t="s">
        <v>898</v>
      </c>
      <c r="AU195" s="202" t="s">
        <v>1226</v>
      </c>
      <c r="AY195" s="179" t="s">
        <v>1307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9" t="s">
        <v>1245</v>
      </c>
      <c r="BK195" s="203">
        <f>ROUND(I195*H195,2)</f>
        <v>0</v>
      </c>
      <c r="BL195" s="179" t="s">
        <v>1331</v>
      </c>
      <c r="BM195" s="202" t="s">
        <v>1394</v>
      </c>
    </row>
    <row r="196" spans="1:65" s="182" customFormat="1" ht="29.25" x14ac:dyDescent="0.2">
      <c r="A196" s="311"/>
      <c r="B196" s="333"/>
      <c r="C196" s="311"/>
      <c r="D196" s="371" t="s">
        <v>1310</v>
      </c>
      <c r="E196" s="311"/>
      <c r="F196" s="372" t="s">
        <v>1395</v>
      </c>
      <c r="G196" s="311"/>
      <c r="H196" s="311"/>
      <c r="I196" s="210"/>
      <c r="J196" s="311"/>
      <c r="K196" s="311"/>
      <c r="L196" s="333"/>
      <c r="M196" s="412"/>
      <c r="N196" s="311"/>
      <c r="O196" s="311"/>
      <c r="P196" s="311"/>
      <c r="Q196" s="311"/>
      <c r="R196" s="311"/>
      <c r="S196" s="311"/>
      <c r="T196" s="311"/>
      <c r="U196" s="413"/>
      <c r="V196" s="311"/>
      <c r="AT196" s="179" t="s">
        <v>1310</v>
      </c>
      <c r="AU196" s="179" t="s">
        <v>1226</v>
      </c>
    </row>
    <row r="197" spans="1:65" s="182" customFormat="1" x14ac:dyDescent="0.2">
      <c r="A197" s="311"/>
      <c r="B197" s="333"/>
      <c r="C197" s="311"/>
      <c r="D197" s="373" t="s">
        <v>1312</v>
      </c>
      <c r="E197" s="311"/>
      <c r="F197" s="374" t="s">
        <v>1396</v>
      </c>
      <c r="G197" s="311"/>
      <c r="H197" s="311"/>
      <c r="I197" s="210"/>
      <c r="J197" s="311"/>
      <c r="K197" s="311"/>
      <c r="L197" s="333"/>
      <c r="M197" s="412"/>
      <c r="N197" s="311"/>
      <c r="O197" s="311"/>
      <c r="P197" s="311"/>
      <c r="Q197" s="311"/>
      <c r="R197" s="311"/>
      <c r="S197" s="311"/>
      <c r="T197" s="311"/>
      <c r="U197" s="413"/>
      <c r="V197" s="311"/>
      <c r="AT197" s="179" t="s">
        <v>1312</v>
      </c>
      <c r="AU197" s="179" t="s">
        <v>1226</v>
      </c>
    </row>
    <row r="198" spans="1:65" s="182" customFormat="1" ht="37.9" customHeight="1" x14ac:dyDescent="0.2">
      <c r="A198" s="311"/>
      <c r="B198" s="333"/>
      <c r="C198" s="367" t="s">
        <v>1397</v>
      </c>
      <c r="D198" s="367" t="s">
        <v>898</v>
      </c>
      <c r="E198" s="368" t="s">
        <v>949</v>
      </c>
      <c r="F198" s="369" t="s">
        <v>950</v>
      </c>
      <c r="G198" s="370" t="s">
        <v>161</v>
      </c>
      <c r="H198" s="326">
        <v>50</v>
      </c>
      <c r="I198" s="209"/>
      <c r="J198" s="406">
        <f>ROUND(I198*H198,2)</f>
        <v>0</v>
      </c>
      <c r="K198" s="407"/>
      <c r="L198" s="333"/>
      <c r="M198" s="408" t="s">
        <v>1259</v>
      </c>
      <c r="N198" s="409" t="s">
        <v>1271</v>
      </c>
      <c r="O198" s="311"/>
      <c r="P198" s="410">
        <f>O198*H198</f>
        <v>0</v>
      </c>
      <c r="Q198" s="410">
        <v>8.0000000000000007E-5</v>
      </c>
      <c r="R198" s="410">
        <f>Q198*H198</f>
        <v>4.0000000000000001E-3</v>
      </c>
      <c r="S198" s="410">
        <v>0</v>
      </c>
      <c r="T198" s="410">
        <f>S198*H198</f>
        <v>0</v>
      </c>
      <c r="U198" s="411" t="s">
        <v>1259</v>
      </c>
      <c r="V198" s="311"/>
      <c r="AR198" s="202" t="s">
        <v>1331</v>
      </c>
      <c r="AT198" s="202" t="s">
        <v>898</v>
      </c>
      <c r="AU198" s="202" t="s">
        <v>1226</v>
      </c>
      <c r="AY198" s="179" t="s">
        <v>1307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9" t="s">
        <v>1245</v>
      </c>
      <c r="BK198" s="203">
        <f>ROUND(I198*H198,2)</f>
        <v>0</v>
      </c>
      <c r="BL198" s="179" t="s">
        <v>1331</v>
      </c>
      <c r="BM198" s="202" t="s">
        <v>1398</v>
      </c>
    </row>
    <row r="199" spans="1:65" s="182" customFormat="1" ht="29.25" x14ac:dyDescent="0.2">
      <c r="A199" s="311"/>
      <c r="B199" s="333"/>
      <c r="C199" s="311"/>
      <c r="D199" s="371" t="s">
        <v>1310</v>
      </c>
      <c r="E199" s="311"/>
      <c r="F199" s="372" t="s">
        <v>1399</v>
      </c>
      <c r="G199" s="311"/>
      <c r="H199" s="311"/>
      <c r="I199" s="210"/>
      <c r="J199" s="311"/>
      <c r="K199" s="311"/>
      <c r="L199" s="333"/>
      <c r="M199" s="412"/>
      <c r="N199" s="311"/>
      <c r="O199" s="311"/>
      <c r="P199" s="311"/>
      <c r="Q199" s="311"/>
      <c r="R199" s="311"/>
      <c r="S199" s="311"/>
      <c r="T199" s="311"/>
      <c r="U199" s="413"/>
      <c r="V199" s="311"/>
      <c r="AT199" s="179" t="s">
        <v>1310</v>
      </c>
      <c r="AU199" s="179" t="s">
        <v>1226</v>
      </c>
    </row>
    <row r="200" spans="1:65" s="182" customFormat="1" x14ac:dyDescent="0.2">
      <c r="A200" s="311"/>
      <c r="B200" s="333"/>
      <c r="C200" s="311"/>
      <c r="D200" s="373" t="s">
        <v>1312</v>
      </c>
      <c r="E200" s="311"/>
      <c r="F200" s="374" t="s">
        <v>1400</v>
      </c>
      <c r="G200" s="311"/>
      <c r="H200" s="311"/>
      <c r="I200" s="210"/>
      <c r="J200" s="311"/>
      <c r="K200" s="311"/>
      <c r="L200" s="333"/>
      <c r="M200" s="412"/>
      <c r="N200" s="311"/>
      <c r="O200" s="311"/>
      <c r="P200" s="311"/>
      <c r="Q200" s="311"/>
      <c r="R200" s="311"/>
      <c r="S200" s="311"/>
      <c r="T200" s="311"/>
      <c r="U200" s="413"/>
      <c r="V200" s="311"/>
      <c r="AT200" s="179" t="s">
        <v>1312</v>
      </c>
      <c r="AU200" s="179" t="s">
        <v>1226</v>
      </c>
    </row>
    <row r="201" spans="1:65" s="182" customFormat="1" ht="16.5" customHeight="1" x14ac:dyDescent="0.2">
      <c r="A201" s="311"/>
      <c r="B201" s="333"/>
      <c r="C201" s="367" t="s">
        <v>1401</v>
      </c>
      <c r="D201" s="367" t="s">
        <v>898</v>
      </c>
      <c r="E201" s="368" t="s">
        <v>951</v>
      </c>
      <c r="F201" s="369" t="s">
        <v>952</v>
      </c>
      <c r="G201" s="370" t="s">
        <v>292</v>
      </c>
      <c r="H201" s="326">
        <v>51</v>
      </c>
      <c r="I201" s="209"/>
      <c r="J201" s="406">
        <f>ROUND(I201*H201,2)</f>
        <v>0</v>
      </c>
      <c r="K201" s="407"/>
      <c r="L201" s="333"/>
      <c r="M201" s="408" t="s">
        <v>1259</v>
      </c>
      <c r="N201" s="409" t="s">
        <v>1271</v>
      </c>
      <c r="O201" s="311"/>
      <c r="P201" s="410">
        <f>O201*H201</f>
        <v>0</v>
      </c>
      <c r="Q201" s="410">
        <v>0</v>
      </c>
      <c r="R201" s="410">
        <f>Q201*H201</f>
        <v>0</v>
      </c>
      <c r="S201" s="410">
        <v>0</v>
      </c>
      <c r="T201" s="410">
        <f>S201*H201</f>
        <v>0</v>
      </c>
      <c r="U201" s="411" t="s">
        <v>1259</v>
      </c>
      <c r="V201" s="311"/>
      <c r="AR201" s="202" t="s">
        <v>1331</v>
      </c>
      <c r="AT201" s="202" t="s">
        <v>898</v>
      </c>
      <c r="AU201" s="202" t="s">
        <v>1226</v>
      </c>
      <c r="AY201" s="179" t="s">
        <v>1307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9" t="s">
        <v>1245</v>
      </c>
      <c r="BK201" s="203">
        <f>ROUND(I201*H201,2)</f>
        <v>0</v>
      </c>
      <c r="BL201" s="179" t="s">
        <v>1331</v>
      </c>
      <c r="BM201" s="202" t="s">
        <v>1402</v>
      </c>
    </row>
    <row r="202" spans="1:65" s="182" customFormat="1" x14ac:dyDescent="0.2">
      <c r="A202" s="311"/>
      <c r="B202" s="333"/>
      <c r="C202" s="311"/>
      <c r="D202" s="371" t="s">
        <v>1310</v>
      </c>
      <c r="E202" s="311"/>
      <c r="F202" s="372" t="s">
        <v>1403</v>
      </c>
      <c r="G202" s="311"/>
      <c r="H202" s="311"/>
      <c r="I202" s="210"/>
      <c r="J202" s="311"/>
      <c r="K202" s="311"/>
      <c r="L202" s="333"/>
      <c r="M202" s="412"/>
      <c r="N202" s="311"/>
      <c r="O202" s="311"/>
      <c r="P202" s="311"/>
      <c r="Q202" s="311"/>
      <c r="R202" s="311"/>
      <c r="S202" s="311"/>
      <c r="T202" s="311"/>
      <c r="U202" s="413"/>
      <c r="V202" s="311"/>
      <c r="AT202" s="179" t="s">
        <v>1310</v>
      </c>
      <c r="AU202" s="179" t="s">
        <v>1226</v>
      </c>
    </row>
    <row r="203" spans="1:65" s="182" customFormat="1" x14ac:dyDescent="0.2">
      <c r="A203" s="311"/>
      <c r="B203" s="333"/>
      <c r="C203" s="311"/>
      <c r="D203" s="373" t="s">
        <v>1312</v>
      </c>
      <c r="E203" s="311"/>
      <c r="F203" s="374" t="s">
        <v>1404</v>
      </c>
      <c r="G203" s="311"/>
      <c r="H203" s="311"/>
      <c r="I203" s="210"/>
      <c r="J203" s="311"/>
      <c r="K203" s="311"/>
      <c r="L203" s="333"/>
      <c r="M203" s="412"/>
      <c r="N203" s="311"/>
      <c r="O203" s="311"/>
      <c r="P203" s="311"/>
      <c r="Q203" s="311"/>
      <c r="R203" s="311"/>
      <c r="S203" s="311"/>
      <c r="T203" s="311"/>
      <c r="U203" s="413"/>
      <c r="V203" s="311"/>
      <c r="AT203" s="179" t="s">
        <v>1312</v>
      </c>
      <c r="AU203" s="179" t="s">
        <v>1226</v>
      </c>
    </row>
    <row r="204" spans="1:65" s="182" customFormat="1" ht="24.2" customHeight="1" x14ac:dyDescent="0.2">
      <c r="A204" s="311"/>
      <c r="B204" s="333"/>
      <c r="C204" s="367" t="s">
        <v>1405</v>
      </c>
      <c r="D204" s="367" t="s">
        <v>898</v>
      </c>
      <c r="E204" s="368" t="s">
        <v>953</v>
      </c>
      <c r="F204" s="369" t="s">
        <v>954</v>
      </c>
      <c r="G204" s="370" t="s">
        <v>292</v>
      </c>
      <c r="H204" s="326">
        <v>1</v>
      </c>
      <c r="I204" s="209"/>
      <c r="J204" s="406">
        <f>ROUND(I204*H204,2)</f>
        <v>0</v>
      </c>
      <c r="K204" s="407"/>
      <c r="L204" s="333"/>
      <c r="M204" s="408" t="s">
        <v>1259</v>
      </c>
      <c r="N204" s="409" t="s">
        <v>1271</v>
      </c>
      <c r="O204" s="311"/>
      <c r="P204" s="410">
        <f>O204*H204</f>
        <v>0</v>
      </c>
      <c r="Q204" s="410">
        <v>0</v>
      </c>
      <c r="R204" s="410">
        <f>Q204*H204</f>
        <v>0</v>
      </c>
      <c r="S204" s="410">
        <v>0</v>
      </c>
      <c r="T204" s="410">
        <f>S204*H204</f>
        <v>0</v>
      </c>
      <c r="U204" s="411" t="s">
        <v>1259</v>
      </c>
      <c r="V204" s="311"/>
      <c r="AR204" s="202" t="s">
        <v>1331</v>
      </c>
      <c r="AT204" s="202" t="s">
        <v>898</v>
      </c>
      <c r="AU204" s="202" t="s">
        <v>1226</v>
      </c>
      <c r="AY204" s="179" t="s">
        <v>1307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9" t="s">
        <v>1245</v>
      </c>
      <c r="BK204" s="203">
        <f>ROUND(I204*H204,2)</f>
        <v>0</v>
      </c>
      <c r="BL204" s="179" t="s">
        <v>1331</v>
      </c>
      <c r="BM204" s="202" t="s">
        <v>1406</v>
      </c>
    </row>
    <row r="205" spans="1:65" s="182" customFormat="1" ht="19.5" x14ac:dyDescent="0.2">
      <c r="A205" s="311"/>
      <c r="B205" s="333"/>
      <c r="C205" s="311"/>
      <c r="D205" s="371" t="s">
        <v>1310</v>
      </c>
      <c r="E205" s="311"/>
      <c r="F205" s="372" t="s">
        <v>1407</v>
      </c>
      <c r="G205" s="311"/>
      <c r="H205" s="311"/>
      <c r="I205" s="210"/>
      <c r="J205" s="311"/>
      <c r="K205" s="311"/>
      <c r="L205" s="333"/>
      <c r="M205" s="412"/>
      <c r="N205" s="311"/>
      <c r="O205" s="311"/>
      <c r="P205" s="311"/>
      <c r="Q205" s="311"/>
      <c r="R205" s="311"/>
      <c r="S205" s="311"/>
      <c r="T205" s="311"/>
      <c r="U205" s="413"/>
      <c r="V205" s="311"/>
      <c r="AT205" s="179" t="s">
        <v>1310</v>
      </c>
      <c r="AU205" s="179" t="s">
        <v>1226</v>
      </c>
    </row>
    <row r="206" spans="1:65" s="182" customFormat="1" x14ac:dyDescent="0.2">
      <c r="A206" s="311"/>
      <c r="B206" s="333"/>
      <c r="C206" s="311"/>
      <c r="D206" s="373" t="s">
        <v>1312</v>
      </c>
      <c r="E206" s="311"/>
      <c r="F206" s="374" t="s">
        <v>1408</v>
      </c>
      <c r="G206" s="311"/>
      <c r="H206" s="311"/>
      <c r="I206" s="210"/>
      <c r="J206" s="311"/>
      <c r="K206" s="311"/>
      <c r="L206" s="333"/>
      <c r="M206" s="412"/>
      <c r="N206" s="311"/>
      <c r="O206" s="311"/>
      <c r="P206" s="311"/>
      <c r="Q206" s="311"/>
      <c r="R206" s="311"/>
      <c r="S206" s="311"/>
      <c r="T206" s="311"/>
      <c r="U206" s="413"/>
      <c r="V206" s="311"/>
      <c r="AT206" s="179" t="s">
        <v>1312</v>
      </c>
      <c r="AU206" s="179" t="s">
        <v>1226</v>
      </c>
    </row>
    <row r="207" spans="1:65" s="182" customFormat="1" ht="24.2" customHeight="1" x14ac:dyDescent="0.2">
      <c r="A207" s="311"/>
      <c r="B207" s="333"/>
      <c r="C207" s="367" t="s">
        <v>1409</v>
      </c>
      <c r="D207" s="367" t="s">
        <v>898</v>
      </c>
      <c r="E207" s="368" t="s">
        <v>955</v>
      </c>
      <c r="F207" s="369" t="s">
        <v>956</v>
      </c>
      <c r="G207" s="370" t="s">
        <v>742</v>
      </c>
      <c r="H207" s="326">
        <v>1</v>
      </c>
      <c r="I207" s="209"/>
      <c r="J207" s="406">
        <f>ROUND(I207*H207,2)</f>
        <v>0</v>
      </c>
      <c r="K207" s="407"/>
      <c r="L207" s="333"/>
      <c r="M207" s="408" t="s">
        <v>1259</v>
      </c>
      <c r="N207" s="409" t="s">
        <v>1271</v>
      </c>
      <c r="O207" s="311"/>
      <c r="P207" s="410">
        <f>O207*H207</f>
        <v>0</v>
      </c>
      <c r="Q207" s="410">
        <v>1.7219999999999999E-2</v>
      </c>
      <c r="R207" s="410">
        <f>Q207*H207</f>
        <v>1.7219999999999999E-2</v>
      </c>
      <c r="S207" s="410">
        <v>0</v>
      </c>
      <c r="T207" s="410">
        <f>S207*H207</f>
        <v>0</v>
      </c>
      <c r="U207" s="411" t="s">
        <v>1259</v>
      </c>
      <c r="V207" s="311"/>
      <c r="AR207" s="202" t="s">
        <v>1331</v>
      </c>
      <c r="AT207" s="202" t="s">
        <v>898</v>
      </c>
      <c r="AU207" s="202" t="s">
        <v>1226</v>
      </c>
      <c r="AY207" s="179" t="s">
        <v>1307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9" t="s">
        <v>1245</v>
      </c>
      <c r="BK207" s="203">
        <f>ROUND(I207*H207,2)</f>
        <v>0</v>
      </c>
      <c r="BL207" s="179" t="s">
        <v>1331</v>
      </c>
      <c r="BM207" s="202" t="s">
        <v>1410</v>
      </c>
    </row>
    <row r="208" spans="1:65" s="182" customFormat="1" ht="19.5" x14ac:dyDescent="0.2">
      <c r="A208" s="311"/>
      <c r="B208" s="333"/>
      <c r="C208" s="311"/>
      <c r="D208" s="371" t="s">
        <v>1310</v>
      </c>
      <c r="E208" s="311"/>
      <c r="F208" s="372" t="s">
        <v>1411</v>
      </c>
      <c r="G208" s="311"/>
      <c r="H208" s="311"/>
      <c r="I208" s="210"/>
      <c r="J208" s="311"/>
      <c r="K208" s="311"/>
      <c r="L208" s="333"/>
      <c r="M208" s="412"/>
      <c r="N208" s="311"/>
      <c r="O208" s="311"/>
      <c r="P208" s="311"/>
      <c r="Q208" s="311"/>
      <c r="R208" s="311"/>
      <c r="S208" s="311"/>
      <c r="T208" s="311"/>
      <c r="U208" s="413"/>
      <c r="V208" s="311"/>
      <c r="AT208" s="179" t="s">
        <v>1310</v>
      </c>
      <c r="AU208" s="179" t="s">
        <v>1226</v>
      </c>
    </row>
    <row r="209" spans="1:65" s="182" customFormat="1" x14ac:dyDescent="0.2">
      <c r="A209" s="311"/>
      <c r="B209" s="333"/>
      <c r="C209" s="311"/>
      <c r="D209" s="373" t="s">
        <v>1312</v>
      </c>
      <c r="E209" s="311"/>
      <c r="F209" s="374" t="s">
        <v>1412</v>
      </c>
      <c r="G209" s="311"/>
      <c r="H209" s="311"/>
      <c r="I209" s="210"/>
      <c r="J209" s="311"/>
      <c r="K209" s="311"/>
      <c r="L209" s="333"/>
      <c r="M209" s="412"/>
      <c r="N209" s="311"/>
      <c r="O209" s="311"/>
      <c r="P209" s="311"/>
      <c r="Q209" s="311"/>
      <c r="R209" s="311"/>
      <c r="S209" s="311"/>
      <c r="T209" s="311"/>
      <c r="U209" s="413"/>
      <c r="V209" s="311"/>
      <c r="AT209" s="179" t="s">
        <v>1312</v>
      </c>
      <c r="AU209" s="179" t="s">
        <v>1226</v>
      </c>
    </row>
    <row r="210" spans="1:65" s="182" customFormat="1" ht="16.5" customHeight="1" x14ac:dyDescent="0.2">
      <c r="A210" s="311"/>
      <c r="B210" s="333"/>
      <c r="C210" s="367" t="s">
        <v>1413</v>
      </c>
      <c r="D210" s="367" t="s">
        <v>898</v>
      </c>
      <c r="E210" s="368" t="s">
        <v>957</v>
      </c>
      <c r="F210" s="369" t="s">
        <v>958</v>
      </c>
      <c r="G210" s="370" t="s">
        <v>292</v>
      </c>
      <c r="H210" s="326">
        <v>2</v>
      </c>
      <c r="I210" s="209"/>
      <c r="J210" s="406">
        <f>ROUND(I210*H210,2)</f>
        <v>0</v>
      </c>
      <c r="K210" s="407"/>
      <c r="L210" s="333"/>
      <c r="M210" s="408" t="s">
        <v>1259</v>
      </c>
      <c r="N210" s="409" t="s">
        <v>1271</v>
      </c>
      <c r="O210" s="311"/>
      <c r="P210" s="410">
        <f>O210*H210</f>
        <v>0</v>
      </c>
      <c r="Q210" s="410">
        <v>7.6999999999999996E-4</v>
      </c>
      <c r="R210" s="410">
        <f>Q210*H210</f>
        <v>1.5399999999999999E-3</v>
      </c>
      <c r="S210" s="410">
        <v>0</v>
      </c>
      <c r="T210" s="410">
        <f>S210*H210</f>
        <v>0</v>
      </c>
      <c r="U210" s="411" t="s">
        <v>1259</v>
      </c>
      <c r="V210" s="311"/>
      <c r="AR210" s="202" t="s">
        <v>1331</v>
      </c>
      <c r="AT210" s="202" t="s">
        <v>898</v>
      </c>
      <c r="AU210" s="202" t="s">
        <v>1226</v>
      </c>
      <c r="AY210" s="179" t="s">
        <v>1307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9" t="s">
        <v>1245</v>
      </c>
      <c r="BK210" s="203">
        <f>ROUND(I210*H210,2)</f>
        <v>0</v>
      </c>
      <c r="BL210" s="179" t="s">
        <v>1331</v>
      </c>
      <c r="BM210" s="202" t="s">
        <v>1414</v>
      </c>
    </row>
    <row r="211" spans="1:65" s="182" customFormat="1" x14ac:dyDescent="0.2">
      <c r="A211" s="311"/>
      <c r="B211" s="333"/>
      <c r="C211" s="311"/>
      <c r="D211" s="371" t="s">
        <v>1310</v>
      </c>
      <c r="E211" s="311"/>
      <c r="F211" s="372" t="s">
        <v>1415</v>
      </c>
      <c r="G211" s="311"/>
      <c r="H211" s="311"/>
      <c r="I211" s="210"/>
      <c r="J211" s="311"/>
      <c r="K211" s="311"/>
      <c r="L211" s="333"/>
      <c r="M211" s="412"/>
      <c r="N211" s="311"/>
      <c r="O211" s="311"/>
      <c r="P211" s="311"/>
      <c r="Q211" s="311"/>
      <c r="R211" s="311"/>
      <c r="S211" s="311"/>
      <c r="T211" s="311"/>
      <c r="U211" s="413"/>
      <c r="V211" s="311"/>
      <c r="AT211" s="179" t="s">
        <v>1310</v>
      </c>
      <c r="AU211" s="179" t="s">
        <v>1226</v>
      </c>
    </row>
    <row r="212" spans="1:65" s="182" customFormat="1" x14ac:dyDescent="0.2">
      <c r="A212" s="311"/>
      <c r="B212" s="333"/>
      <c r="C212" s="311"/>
      <c r="D212" s="373" t="s">
        <v>1312</v>
      </c>
      <c r="E212" s="311"/>
      <c r="F212" s="374" t="s">
        <v>1416</v>
      </c>
      <c r="G212" s="311"/>
      <c r="H212" s="311"/>
      <c r="I212" s="210"/>
      <c r="J212" s="311"/>
      <c r="K212" s="311"/>
      <c r="L212" s="333"/>
      <c r="M212" s="412"/>
      <c r="N212" s="311"/>
      <c r="O212" s="311"/>
      <c r="P212" s="311"/>
      <c r="Q212" s="311"/>
      <c r="R212" s="311"/>
      <c r="S212" s="311"/>
      <c r="T212" s="311"/>
      <c r="U212" s="413"/>
      <c r="V212" s="311"/>
      <c r="AT212" s="179" t="s">
        <v>1312</v>
      </c>
      <c r="AU212" s="179" t="s">
        <v>1226</v>
      </c>
    </row>
    <row r="213" spans="1:65" s="182" customFormat="1" ht="24.2" customHeight="1" x14ac:dyDescent="0.2">
      <c r="A213" s="311"/>
      <c r="B213" s="333"/>
      <c r="C213" s="367" t="s">
        <v>1417</v>
      </c>
      <c r="D213" s="367" t="s">
        <v>898</v>
      </c>
      <c r="E213" s="368" t="s">
        <v>959</v>
      </c>
      <c r="F213" s="369" t="s">
        <v>960</v>
      </c>
      <c r="G213" s="370" t="s">
        <v>292</v>
      </c>
      <c r="H213" s="326">
        <v>1</v>
      </c>
      <c r="I213" s="209"/>
      <c r="J213" s="406">
        <f>ROUND(I213*H213,2)</f>
        <v>0</v>
      </c>
      <c r="K213" s="407"/>
      <c r="L213" s="333"/>
      <c r="M213" s="408" t="s">
        <v>1259</v>
      </c>
      <c r="N213" s="409" t="s">
        <v>1271</v>
      </c>
      <c r="O213" s="311"/>
      <c r="P213" s="410">
        <f>O213*H213</f>
        <v>0</v>
      </c>
      <c r="Q213" s="410">
        <v>8.8299999999999993E-3</v>
      </c>
      <c r="R213" s="410">
        <f>Q213*H213</f>
        <v>8.8299999999999993E-3</v>
      </c>
      <c r="S213" s="410">
        <v>0</v>
      </c>
      <c r="T213" s="410">
        <f>S213*H213</f>
        <v>0</v>
      </c>
      <c r="U213" s="411" t="s">
        <v>1259</v>
      </c>
      <c r="V213" s="311"/>
      <c r="AR213" s="202" t="s">
        <v>1331</v>
      </c>
      <c r="AT213" s="202" t="s">
        <v>898</v>
      </c>
      <c r="AU213" s="202" t="s">
        <v>1226</v>
      </c>
      <c r="AY213" s="179" t="s">
        <v>1307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9" t="s">
        <v>1245</v>
      </c>
      <c r="BK213" s="203">
        <f>ROUND(I213*H213,2)</f>
        <v>0</v>
      </c>
      <c r="BL213" s="179" t="s">
        <v>1331</v>
      </c>
      <c r="BM213" s="202" t="s">
        <v>1418</v>
      </c>
    </row>
    <row r="214" spans="1:65" s="182" customFormat="1" ht="19.5" x14ac:dyDescent="0.2">
      <c r="A214" s="311"/>
      <c r="B214" s="333"/>
      <c r="C214" s="311"/>
      <c r="D214" s="371" t="s">
        <v>1310</v>
      </c>
      <c r="E214" s="311"/>
      <c r="F214" s="372" t="s">
        <v>1419</v>
      </c>
      <c r="G214" s="311"/>
      <c r="H214" s="311"/>
      <c r="I214" s="210"/>
      <c r="J214" s="311"/>
      <c r="K214" s="311"/>
      <c r="L214" s="333"/>
      <c r="M214" s="412"/>
      <c r="N214" s="311"/>
      <c r="O214" s="311"/>
      <c r="P214" s="311"/>
      <c r="Q214" s="311"/>
      <c r="R214" s="311"/>
      <c r="S214" s="311"/>
      <c r="T214" s="311"/>
      <c r="U214" s="413"/>
      <c r="V214" s="311"/>
      <c r="AT214" s="179" t="s">
        <v>1310</v>
      </c>
      <c r="AU214" s="179" t="s">
        <v>1226</v>
      </c>
    </row>
    <row r="215" spans="1:65" s="182" customFormat="1" x14ac:dyDescent="0.2">
      <c r="A215" s="311"/>
      <c r="B215" s="333"/>
      <c r="C215" s="311"/>
      <c r="D215" s="373" t="s">
        <v>1312</v>
      </c>
      <c r="E215" s="311"/>
      <c r="F215" s="374" t="s">
        <v>1420</v>
      </c>
      <c r="G215" s="311"/>
      <c r="H215" s="311"/>
      <c r="I215" s="210"/>
      <c r="J215" s="311"/>
      <c r="K215" s="311"/>
      <c r="L215" s="333"/>
      <c r="M215" s="412"/>
      <c r="N215" s="311"/>
      <c r="O215" s="311"/>
      <c r="P215" s="311"/>
      <c r="Q215" s="311"/>
      <c r="R215" s="311"/>
      <c r="S215" s="311"/>
      <c r="T215" s="311"/>
      <c r="U215" s="413"/>
      <c r="V215" s="311"/>
      <c r="AT215" s="179" t="s">
        <v>1312</v>
      </c>
      <c r="AU215" s="179" t="s">
        <v>1226</v>
      </c>
    </row>
    <row r="216" spans="1:65" s="182" customFormat="1" ht="21.75" customHeight="1" x14ac:dyDescent="0.2">
      <c r="A216" s="311"/>
      <c r="B216" s="333"/>
      <c r="C216" s="367" t="s">
        <v>1421</v>
      </c>
      <c r="D216" s="367" t="s">
        <v>898</v>
      </c>
      <c r="E216" s="368" t="s">
        <v>961</v>
      </c>
      <c r="F216" s="369" t="s">
        <v>962</v>
      </c>
      <c r="G216" s="370" t="s">
        <v>292</v>
      </c>
      <c r="H216" s="326">
        <v>2</v>
      </c>
      <c r="I216" s="209"/>
      <c r="J216" s="406">
        <f>ROUND(I216*H216,2)</f>
        <v>0</v>
      </c>
      <c r="K216" s="407"/>
      <c r="L216" s="333"/>
      <c r="M216" s="408" t="s">
        <v>1259</v>
      </c>
      <c r="N216" s="409" t="s">
        <v>1271</v>
      </c>
      <c r="O216" s="311"/>
      <c r="P216" s="410">
        <f>O216*H216</f>
        <v>0</v>
      </c>
      <c r="Q216" s="410">
        <v>1.6800000000000001E-3</v>
      </c>
      <c r="R216" s="410">
        <f>Q216*H216</f>
        <v>3.3600000000000001E-3</v>
      </c>
      <c r="S216" s="410">
        <v>0</v>
      </c>
      <c r="T216" s="410">
        <f>S216*H216</f>
        <v>0</v>
      </c>
      <c r="U216" s="411" t="s">
        <v>1259</v>
      </c>
      <c r="V216" s="311"/>
      <c r="AR216" s="202" t="s">
        <v>1331</v>
      </c>
      <c r="AT216" s="202" t="s">
        <v>898</v>
      </c>
      <c r="AU216" s="202" t="s">
        <v>1226</v>
      </c>
      <c r="AY216" s="179" t="s">
        <v>1307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9" t="s">
        <v>1245</v>
      </c>
      <c r="BK216" s="203">
        <f>ROUND(I216*H216,2)</f>
        <v>0</v>
      </c>
      <c r="BL216" s="179" t="s">
        <v>1331</v>
      </c>
      <c r="BM216" s="202" t="s">
        <v>1422</v>
      </c>
    </row>
    <row r="217" spans="1:65" s="182" customFormat="1" ht="19.5" x14ac:dyDescent="0.2">
      <c r="A217" s="311"/>
      <c r="B217" s="333"/>
      <c r="C217" s="311"/>
      <c r="D217" s="371" t="s">
        <v>1310</v>
      </c>
      <c r="E217" s="311"/>
      <c r="F217" s="372" t="s">
        <v>1423</v>
      </c>
      <c r="G217" s="311"/>
      <c r="H217" s="311"/>
      <c r="I217" s="210"/>
      <c r="J217" s="311"/>
      <c r="K217" s="311"/>
      <c r="L217" s="333"/>
      <c r="M217" s="412"/>
      <c r="N217" s="311"/>
      <c r="O217" s="311"/>
      <c r="P217" s="311"/>
      <c r="Q217" s="311"/>
      <c r="R217" s="311"/>
      <c r="S217" s="311"/>
      <c r="T217" s="311"/>
      <c r="U217" s="413"/>
      <c r="V217" s="311"/>
      <c r="AT217" s="179" t="s">
        <v>1310</v>
      </c>
      <c r="AU217" s="179" t="s">
        <v>1226</v>
      </c>
    </row>
    <row r="218" spans="1:65" s="182" customFormat="1" x14ac:dyDescent="0.2">
      <c r="A218" s="311"/>
      <c r="B218" s="333"/>
      <c r="C218" s="311"/>
      <c r="D218" s="373" t="s">
        <v>1312</v>
      </c>
      <c r="E218" s="311"/>
      <c r="F218" s="374" t="s">
        <v>1424</v>
      </c>
      <c r="G218" s="311"/>
      <c r="H218" s="311"/>
      <c r="I218" s="210"/>
      <c r="J218" s="311"/>
      <c r="K218" s="311"/>
      <c r="L218" s="333"/>
      <c r="M218" s="412"/>
      <c r="N218" s="311"/>
      <c r="O218" s="311"/>
      <c r="P218" s="311"/>
      <c r="Q218" s="311"/>
      <c r="R218" s="311"/>
      <c r="S218" s="311"/>
      <c r="T218" s="311"/>
      <c r="U218" s="413"/>
      <c r="V218" s="311"/>
      <c r="AT218" s="179" t="s">
        <v>1312</v>
      </c>
      <c r="AU218" s="179" t="s">
        <v>1226</v>
      </c>
    </row>
    <row r="219" spans="1:65" s="182" customFormat="1" ht="24.2" customHeight="1" x14ac:dyDescent="0.2">
      <c r="A219" s="311"/>
      <c r="B219" s="333"/>
      <c r="C219" s="367" t="s">
        <v>1425</v>
      </c>
      <c r="D219" s="367" t="s">
        <v>898</v>
      </c>
      <c r="E219" s="368" t="s">
        <v>963</v>
      </c>
      <c r="F219" s="369" t="s">
        <v>964</v>
      </c>
      <c r="G219" s="370" t="s">
        <v>292</v>
      </c>
      <c r="H219" s="326">
        <v>7</v>
      </c>
      <c r="I219" s="209"/>
      <c r="J219" s="406">
        <f>ROUND(I219*H219,2)</f>
        <v>0</v>
      </c>
      <c r="K219" s="407"/>
      <c r="L219" s="333"/>
      <c r="M219" s="408" t="s">
        <v>1259</v>
      </c>
      <c r="N219" s="409" t="s">
        <v>1271</v>
      </c>
      <c r="O219" s="311"/>
      <c r="P219" s="410">
        <f>O219*H219</f>
        <v>0</v>
      </c>
      <c r="Q219" s="410">
        <v>8.0000000000000004E-4</v>
      </c>
      <c r="R219" s="410">
        <f>Q219*H219</f>
        <v>5.5999999999999999E-3</v>
      </c>
      <c r="S219" s="410">
        <v>0</v>
      </c>
      <c r="T219" s="410">
        <f>S219*H219</f>
        <v>0</v>
      </c>
      <c r="U219" s="411" t="s">
        <v>1259</v>
      </c>
      <c r="V219" s="311"/>
      <c r="AR219" s="202" t="s">
        <v>1331</v>
      </c>
      <c r="AT219" s="202" t="s">
        <v>898</v>
      </c>
      <c r="AU219" s="202" t="s">
        <v>1226</v>
      </c>
      <c r="AY219" s="179" t="s">
        <v>1307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9" t="s">
        <v>1245</v>
      </c>
      <c r="BK219" s="203">
        <f>ROUND(I219*H219,2)</f>
        <v>0</v>
      </c>
      <c r="BL219" s="179" t="s">
        <v>1331</v>
      </c>
      <c r="BM219" s="202" t="s">
        <v>1426</v>
      </c>
    </row>
    <row r="220" spans="1:65" s="182" customFormat="1" ht="19.5" x14ac:dyDescent="0.2">
      <c r="A220" s="311"/>
      <c r="B220" s="333"/>
      <c r="C220" s="311"/>
      <c r="D220" s="371" t="s">
        <v>1310</v>
      </c>
      <c r="E220" s="311"/>
      <c r="F220" s="372" t="s">
        <v>1427</v>
      </c>
      <c r="G220" s="311"/>
      <c r="H220" s="311"/>
      <c r="I220" s="210"/>
      <c r="J220" s="311"/>
      <c r="K220" s="311"/>
      <c r="L220" s="333"/>
      <c r="M220" s="412"/>
      <c r="N220" s="311"/>
      <c r="O220" s="311"/>
      <c r="P220" s="311"/>
      <c r="Q220" s="311"/>
      <c r="R220" s="311"/>
      <c r="S220" s="311"/>
      <c r="T220" s="311"/>
      <c r="U220" s="413"/>
      <c r="V220" s="311"/>
      <c r="AT220" s="179" t="s">
        <v>1310</v>
      </c>
      <c r="AU220" s="179" t="s">
        <v>1226</v>
      </c>
    </row>
    <row r="221" spans="1:65" s="182" customFormat="1" x14ac:dyDescent="0.2">
      <c r="A221" s="311"/>
      <c r="B221" s="333"/>
      <c r="C221" s="311"/>
      <c r="D221" s="373" t="s">
        <v>1312</v>
      </c>
      <c r="E221" s="311"/>
      <c r="F221" s="374" t="s">
        <v>1428</v>
      </c>
      <c r="G221" s="311"/>
      <c r="H221" s="311"/>
      <c r="I221" s="210"/>
      <c r="J221" s="311"/>
      <c r="K221" s="311"/>
      <c r="L221" s="333"/>
      <c r="M221" s="412"/>
      <c r="N221" s="311"/>
      <c r="O221" s="311"/>
      <c r="P221" s="311"/>
      <c r="Q221" s="311"/>
      <c r="R221" s="311"/>
      <c r="S221" s="311"/>
      <c r="T221" s="311"/>
      <c r="U221" s="413"/>
      <c r="V221" s="311"/>
      <c r="AT221" s="179" t="s">
        <v>1312</v>
      </c>
      <c r="AU221" s="179" t="s">
        <v>1226</v>
      </c>
    </row>
    <row r="222" spans="1:65" s="182" customFormat="1" ht="24.2" customHeight="1" x14ac:dyDescent="0.2">
      <c r="A222" s="311"/>
      <c r="B222" s="333"/>
      <c r="C222" s="367" t="s">
        <v>1429</v>
      </c>
      <c r="D222" s="367" t="s">
        <v>898</v>
      </c>
      <c r="E222" s="368" t="s">
        <v>965</v>
      </c>
      <c r="F222" s="369" t="s">
        <v>966</v>
      </c>
      <c r="G222" s="370" t="s">
        <v>292</v>
      </c>
      <c r="H222" s="326">
        <v>2</v>
      </c>
      <c r="I222" s="209"/>
      <c r="J222" s="406">
        <f>ROUND(I222*H222,2)</f>
        <v>0</v>
      </c>
      <c r="K222" s="407"/>
      <c r="L222" s="333"/>
      <c r="M222" s="408" t="s">
        <v>1259</v>
      </c>
      <c r="N222" s="409" t="s">
        <v>1271</v>
      </c>
      <c r="O222" s="311"/>
      <c r="P222" s="410">
        <f>O222*H222</f>
        <v>0</v>
      </c>
      <c r="Q222" s="410">
        <v>1.1999999999999999E-3</v>
      </c>
      <c r="R222" s="410">
        <f>Q222*H222</f>
        <v>2.3999999999999998E-3</v>
      </c>
      <c r="S222" s="410">
        <v>0</v>
      </c>
      <c r="T222" s="410">
        <f>S222*H222</f>
        <v>0</v>
      </c>
      <c r="U222" s="411" t="s">
        <v>1259</v>
      </c>
      <c r="V222" s="311"/>
      <c r="AR222" s="202" t="s">
        <v>1331</v>
      </c>
      <c r="AT222" s="202" t="s">
        <v>898</v>
      </c>
      <c r="AU222" s="202" t="s">
        <v>1226</v>
      </c>
      <c r="AY222" s="179" t="s">
        <v>1307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9" t="s">
        <v>1245</v>
      </c>
      <c r="BK222" s="203">
        <f>ROUND(I222*H222,2)</f>
        <v>0</v>
      </c>
      <c r="BL222" s="179" t="s">
        <v>1331</v>
      </c>
      <c r="BM222" s="202" t="s">
        <v>1430</v>
      </c>
    </row>
    <row r="223" spans="1:65" s="182" customFormat="1" ht="19.5" x14ac:dyDescent="0.2">
      <c r="A223" s="311"/>
      <c r="B223" s="333"/>
      <c r="C223" s="311"/>
      <c r="D223" s="371" t="s">
        <v>1310</v>
      </c>
      <c r="E223" s="311"/>
      <c r="F223" s="372" t="s">
        <v>1431</v>
      </c>
      <c r="G223" s="311"/>
      <c r="H223" s="311"/>
      <c r="I223" s="210"/>
      <c r="J223" s="311"/>
      <c r="K223" s="311"/>
      <c r="L223" s="333"/>
      <c r="M223" s="412"/>
      <c r="N223" s="311"/>
      <c r="O223" s="311"/>
      <c r="P223" s="311"/>
      <c r="Q223" s="311"/>
      <c r="R223" s="311"/>
      <c r="S223" s="311"/>
      <c r="T223" s="311"/>
      <c r="U223" s="413"/>
      <c r="V223" s="311"/>
      <c r="AT223" s="179" t="s">
        <v>1310</v>
      </c>
      <c r="AU223" s="179" t="s">
        <v>1226</v>
      </c>
    </row>
    <row r="224" spans="1:65" s="182" customFormat="1" x14ac:dyDescent="0.2">
      <c r="A224" s="311"/>
      <c r="B224" s="333"/>
      <c r="C224" s="311"/>
      <c r="D224" s="373" t="s">
        <v>1312</v>
      </c>
      <c r="E224" s="311"/>
      <c r="F224" s="374" t="s">
        <v>1432</v>
      </c>
      <c r="G224" s="311"/>
      <c r="H224" s="311"/>
      <c r="I224" s="210"/>
      <c r="J224" s="311"/>
      <c r="K224" s="311"/>
      <c r="L224" s="333"/>
      <c r="M224" s="412"/>
      <c r="N224" s="311"/>
      <c r="O224" s="311"/>
      <c r="P224" s="311"/>
      <c r="Q224" s="311"/>
      <c r="R224" s="311"/>
      <c r="S224" s="311"/>
      <c r="T224" s="311"/>
      <c r="U224" s="413"/>
      <c r="V224" s="311"/>
      <c r="AT224" s="179" t="s">
        <v>1312</v>
      </c>
      <c r="AU224" s="179" t="s">
        <v>1226</v>
      </c>
    </row>
    <row r="225" spans="1:65" s="182" customFormat="1" ht="24.2" customHeight="1" x14ac:dyDescent="0.2">
      <c r="A225" s="311"/>
      <c r="B225" s="333"/>
      <c r="C225" s="367" t="s">
        <v>1433</v>
      </c>
      <c r="D225" s="367" t="s">
        <v>898</v>
      </c>
      <c r="E225" s="368" t="s">
        <v>967</v>
      </c>
      <c r="F225" s="369" t="s">
        <v>968</v>
      </c>
      <c r="G225" s="370" t="s">
        <v>292</v>
      </c>
      <c r="H225" s="326">
        <v>1</v>
      </c>
      <c r="I225" s="209"/>
      <c r="J225" s="406">
        <f>ROUND(I225*H225,2)</f>
        <v>0</v>
      </c>
      <c r="K225" s="407"/>
      <c r="L225" s="333"/>
      <c r="M225" s="408" t="s">
        <v>1259</v>
      </c>
      <c r="N225" s="409" t="s">
        <v>1271</v>
      </c>
      <c r="O225" s="311"/>
      <c r="P225" s="410">
        <f>O225*H225</f>
        <v>0</v>
      </c>
      <c r="Q225" s="410">
        <v>1.8600000000000001E-3</v>
      </c>
      <c r="R225" s="410">
        <f>Q225*H225</f>
        <v>1.8600000000000001E-3</v>
      </c>
      <c r="S225" s="410">
        <v>0</v>
      </c>
      <c r="T225" s="410">
        <f>S225*H225</f>
        <v>0</v>
      </c>
      <c r="U225" s="411" t="s">
        <v>1259</v>
      </c>
      <c r="V225" s="311"/>
      <c r="AR225" s="202" t="s">
        <v>1331</v>
      </c>
      <c r="AT225" s="202" t="s">
        <v>898</v>
      </c>
      <c r="AU225" s="202" t="s">
        <v>1226</v>
      </c>
      <c r="AY225" s="179" t="s">
        <v>1307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9" t="s">
        <v>1245</v>
      </c>
      <c r="BK225" s="203">
        <f>ROUND(I225*H225,2)</f>
        <v>0</v>
      </c>
      <c r="BL225" s="179" t="s">
        <v>1331</v>
      </c>
      <c r="BM225" s="202" t="s">
        <v>1434</v>
      </c>
    </row>
    <row r="226" spans="1:65" s="182" customFormat="1" ht="19.5" x14ac:dyDescent="0.2">
      <c r="A226" s="311"/>
      <c r="B226" s="333"/>
      <c r="C226" s="311"/>
      <c r="D226" s="371" t="s">
        <v>1310</v>
      </c>
      <c r="E226" s="311"/>
      <c r="F226" s="372" t="s">
        <v>1435</v>
      </c>
      <c r="G226" s="311"/>
      <c r="H226" s="311"/>
      <c r="I226" s="210"/>
      <c r="J226" s="311"/>
      <c r="K226" s="311"/>
      <c r="L226" s="333"/>
      <c r="M226" s="412"/>
      <c r="N226" s="311"/>
      <c r="O226" s="311"/>
      <c r="P226" s="311"/>
      <c r="Q226" s="311"/>
      <c r="R226" s="311"/>
      <c r="S226" s="311"/>
      <c r="T226" s="311"/>
      <c r="U226" s="413"/>
      <c r="V226" s="311"/>
      <c r="AT226" s="179" t="s">
        <v>1310</v>
      </c>
      <c r="AU226" s="179" t="s">
        <v>1226</v>
      </c>
    </row>
    <row r="227" spans="1:65" s="182" customFormat="1" x14ac:dyDescent="0.2">
      <c r="A227" s="311"/>
      <c r="B227" s="333"/>
      <c r="C227" s="311"/>
      <c r="D227" s="373" t="s">
        <v>1312</v>
      </c>
      <c r="E227" s="311"/>
      <c r="F227" s="374" t="s">
        <v>1436</v>
      </c>
      <c r="G227" s="311"/>
      <c r="H227" s="311"/>
      <c r="I227" s="210"/>
      <c r="J227" s="311"/>
      <c r="K227" s="311"/>
      <c r="L227" s="333"/>
      <c r="M227" s="412"/>
      <c r="N227" s="311"/>
      <c r="O227" s="311"/>
      <c r="P227" s="311"/>
      <c r="Q227" s="311"/>
      <c r="R227" s="311"/>
      <c r="S227" s="311"/>
      <c r="T227" s="311"/>
      <c r="U227" s="413"/>
      <c r="V227" s="311"/>
      <c r="AT227" s="179" t="s">
        <v>1312</v>
      </c>
      <c r="AU227" s="179" t="s">
        <v>1226</v>
      </c>
    </row>
    <row r="228" spans="1:65" s="182" customFormat="1" ht="24.2" customHeight="1" x14ac:dyDescent="0.2">
      <c r="A228" s="311"/>
      <c r="B228" s="333"/>
      <c r="C228" s="367" t="s">
        <v>1437</v>
      </c>
      <c r="D228" s="367" t="s">
        <v>898</v>
      </c>
      <c r="E228" s="368" t="s">
        <v>969</v>
      </c>
      <c r="F228" s="369" t="s">
        <v>970</v>
      </c>
      <c r="G228" s="370" t="s">
        <v>742</v>
      </c>
      <c r="H228" s="326">
        <v>2</v>
      </c>
      <c r="I228" s="209"/>
      <c r="J228" s="406">
        <f>ROUND(I228*H228,2)</f>
        <v>0</v>
      </c>
      <c r="K228" s="407"/>
      <c r="L228" s="333"/>
      <c r="M228" s="408" t="s">
        <v>1259</v>
      </c>
      <c r="N228" s="409" t="s">
        <v>1271</v>
      </c>
      <c r="O228" s="311"/>
      <c r="P228" s="410">
        <f>O228*H228</f>
        <v>0</v>
      </c>
      <c r="Q228" s="410">
        <v>3.0200000000000001E-2</v>
      </c>
      <c r="R228" s="410">
        <f>Q228*H228</f>
        <v>6.0400000000000002E-2</v>
      </c>
      <c r="S228" s="410">
        <v>0</v>
      </c>
      <c r="T228" s="410">
        <f>S228*H228</f>
        <v>0</v>
      </c>
      <c r="U228" s="411" t="s">
        <v>1259</v>
      </c>
      <c r="V228" s="311"/>
      <c r="AR228" s="202" t="s">
        <v>1331</v>
      </c>
      <c r="AT228" s="202" t="s">
        <v>898</v>
      </c>
      <c r="AU228" s="202" t="s">
        <v>1226</v>
      </c>
      <c r="AY228" s="179" t="s">
        <v>1307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9" t="s">
        <v>1245</v>
      </c>
      <c r="BK228" s="203">
        <f>ROUND(I228*H228,2)</f>
        <v>0</v>
      </c>
      <c r="BL228" s="179" t="s">
        <v>1331</v>
      </c>
      <c r="BM228" s="202" t="s">
        <v>1438</v>
      </c>
    </row>
    <row r="229" spans="1:65" s="182" customFormat="1" ht="19.5" x14ac:dyDescent="0.2">
      <c r="A229" s="311"/>
      <c r="B229" s="333"/>
      <c r="C229" s="311"/>
      <c r="D229" s="371" t="s">
        <v>1310</v>
      </c>
      <c r="E229" s="311"/>
      <c r="F229" s="372" t="s">
        <v>1439</v>
      </c>
      <c r="G229" s="311"/>
      <c r="H229" s="311"/>
      <c r="I229" s="210"/>
      <c r="J229" s="311"/>
      <c r="K229" s="311"/>
      <c r="L229" s="333"/>
      <c r="M229" s="412"/>
      <c r="N229" s="311"/>
      <c r="O229" s="311"/>
      <c r="P229" s="311"/>
      <c r="Q229" s="311"/>
      <c r="R229" s="311"/>
      <c r="S229" s="311"/>
      <c r="T229" s="311"/>
      <c r="U229" s="413"/>
      <c r="V229" s="311"/>
      <c r="AT229" s="179" t="s">
        <v>1310</v>
      </c>
      <c r="AU229" s="179" t="s">
        <v>1226</v>
      </c>
    </row>
    <row r="230" spans="1:65" s="182" customFormat="1" x14ac:dyDescent="0.2">
      <c r="A230" s="311"/>
      <c r="B230" s="333"/>
      <c r="C230" s="311"/>
      <c r="D230" s="373" t="s">
        <v>1312</v>
      </c>
      <c r="E230" s="311"/>
      <c r="F230" s="374" t="s">
        <v>1440</v>
      </c>
      <c r="G230" s="311"/>
      <c r="H230" s="311"/>
      <c r="I230" s="210"/>
      <c r="J230" s="311"/>
      <c r="K230" s="311"/>
      <c r="L230" s="333"/>
      <c r="M230" s="412"/>
      <c r="N230" s="311"/>
      <c r="O230" s="311"/>
      <c r="P230" s="311"/>
      <c r="Q230" s="311"/>
      <c r="R230" s="311"/>
      <c r="S230" s="311"/>
      <c r="T230" s="311"/>
      <c r="U230" s="413"/>
      <c r="V230" s="311"/>
      <c r="AT230" s="179" t="s">
        <v>1312</v>
      </c>
      <c r="AU230" s="179" t="s">
        <v>1226</v>
      </c>
    </row>
    <row r="231" spans="1:65" s="182" customFormat="1" ht="24.2" customHeight="1" x14ac:dyDescent="0.2">
      <c r="A231" s="311"/>
      <c r="B231" s="333"/>
      <c r="C231" s="367" t="s">
        <v>1441</v>
      </c>
      <c r="D231" s="367" t="s">
        <v>898</v>
      </c>
      <c r="E231" s="368" t="s">
        <v>971</v>
      </c>
      <c r="F231" s="369" t="s">
        <v>972</v>
      </c>
      <c r="G231" s="370" t="s">
        <v>292</v>
      </c>
      <c r="H231" s="326">
        <v>1</v>
      </c>
      <c r="I231" s="209"/>
      <c r="J231" s="406">
        <f>ROUND(I231*H231,2)</f>
        <v>0</v>
      </c>
      <c r="K231" s="407"/>
      <c r="L231" s="333"/>
      <c r="M231" s="408" t="s">
        <v>1259</v>
      </c>
      <c r="N231" s="409" t="s">
        <v>1271</v>
      </c>
      <c r="O231" s="311"/>
      <c r="P231" s="410">
        <f>O231*H231</f>
        <v>0</v>
      </c>
      <c r="Q231" s="410">
        <v>2.1059999999999999E-2</v>
      </c>
      <c r="R231" s="410">
        <f>Q231*H231</f>
        <v>2.1059999999999999E-2</v>
      </c>
      <c r="S231" s="410">
        <v>0</v>
      </c>
      <c r="T231" s="410">
        <f>S231*H231</f>
        <v>0</v>
      </c>
      <c r="U231" s="411" t="s">
        <v>1259</v>
      </c>
      <c r="V231" s="311"/>
      <c r="AR231" s="202" t="s">
        <v>1331</v>
      </c>
      <c r="AT231" s="202" t="s">
        <v>898</v>
      </c>
      <c r="AU231" s="202" t="s">
        <v>1226</v>
      </c>
      <c r="AY231" s="179" t="s">
        <v>1307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9" t="s">
        <v>1245</v>
      </c>
      <c r="BK231" s="203">
        <f>ROUND(I231*H231,2)</f>
        <v>0</v>
      </c>
      <c r="BL231" s="179" t="s">
        <v>1331</v>
      </c>
      <c r="BM231" s="202" t="s">
        <v>1442</v>
      </c>
    </row>
    <row r="232" spans="1:65" s="182" customFormat="1" x14ac:dyDescent="0.2">
      <c r="A232" s="311"/>
      <c r="B232" s="333"/>
      <c r="C232" s="311"/>
      <c r="D232" s="371" t="s">
        <v>1310</v>
      </c>
      <c r="E232" s="311"/>
      <c r="F232" s="372" t="s">
        <v>1443</v>
      </c>
      <c r="G232" s="311"/>
      <c r="H232" s="311"/>
      <c r="I232" s="210"/>
      <c r="J232" s="311"/>
      <c r="K232" s="311"/>
      <c r="L232" s="333"/>
      <c r="M232" s="412"/>
      <c r="N232" s="311"/>
      <c r="O232" s="311"/>
      <c r="P232" s="311"/>
      <c r="Q232" s="311"/>
      <c r="R232" s="311"/>
      <c r="S232" s="311"/>
      <c r="T232" s="311"/>
      <c r="U232" s="413"/>
      <c r="V232" s="311"/>
      <c r="AT232" s="179" t="s">
        <v>1310</v>
      </c>
      <c r="AU232" s="179" t="s">
        <v>1226</v>
      </c>
    </row>
    <row r="233" spans="1:65" s="182" customFormat="1" x14ac:dyDescent="0.2">
      <c r="A233" s="311"/>
      <c r="B233" s="333"/>
      <c r="C233" s="311"/>
      <c r="D233" s="373" t="s">
        <v>1312</v>
      </c>
      <c r="E233" s="311"/>
      <c r="F233" s="374" t="s">
        <v>1444</v>
      </c>
      <c r="G233" s="311"/>
      <c r="H233" s="311"/>
      <c r="I233" s="210"/>
      <c r="J233" s="311"/>
      <c r="K233" s="311"/>
      <c r="L233" s="333"/>
      <c r="M233" s="412"/>
      <c r="N233" s="311"/>
      <c r="O233" s="311"/>
      <c r="P233" s="311"/>
      <c r="Q233" s="311"/>
      <c r="R233" s="311"/>
      <c r="S233" s="311"/>
      <c r="T233" s="311"/>
      <c r="U233" s="413"/>
      <c r="V233" s="311"/>
      <c r="AT233" s="179" t="s">
        <v>1312</v>
      </c>
      <c r="AU233" s="179" t="s">
        <v>1226</v>
      </c>
    </row>
    <row r="234" spans="1:65" s="182" customFormat="1" ht="16.5" customHeight="1" x14ac:dyDescent="0.2">
      <c r="A234" s="311"/>
      <c r="B234" s="333"/>
      <c r="C234" s="367" t="s">
        <v>1445</v>
      </c>
      <c r="D234" s="367" t="s">
        <v>898</v>
      </c>
      <c r="E234" s="368" t="s">
        <v>973</v>
      </c>
      <c r="F234" s="369" t="s">
        <v>974</v>
      </c>
      <c r="G234" s="370" t="s">
        <v>742</v>
      </c>
      <c r="H234" s="326">
        <v>1</v>
      </c>
      <c r="I234" s="209"/>
      <c r="J234" s="406">
        <f>ROUND(I234*H234,2)</f>
        <v>0</v>
      </c>
      <c r="K234" s="407"/>
      <c r="L234" s="333"/>
      <c r="M234" s="408" t="s">
        <v>1259</v>
      </c>
      <c r="N234" s="409" t="s">
        <v>1271</v>
      </c>
      <c r="O234" s="311"/>
      <c r="P234" s="410">
        <f>O234*H234</f>
        <v>0</v>
      </c>
      <c r="Q234" s="410">
        <v>1.093E-2</v>
      </c>
      <c r="R234" s="410">
        <f>Q234*H234</f>
        <v>1.093E-2</v>
      </c>
      <c r="S234" s="410">
        <v>0</v>
      </c>
      <c r="T234" s="410">
        <f>S234*H234</f>
        <v>0</v>
      </c>
      <c r="U234" s="411" t="s">
        <v>1259</v>
      </c>
      <c r="V234" s="311"/>
      <c r="AR234" s="202" t="s">
        <v>1331</v>
      </c>
      <c r="AT234" s="202" t="s">
        <v>898</v>
      </c>
      <c r="AU234" s="202" t="s">
        <v>1226</v>
      </c>
      <c r="AY234" s="179" t="s">
        <v>1307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9" t="s">
        <v>1245</v>
      </c>
      <c r="BK234" s="203">
        <f>ROUND(I234*H234,2)</f>
        <v>0</v>
      </c>
      <c r="BL234" s="179" t="s">
        <v>1331</v>
      </c>
      <c r="BM234" s="202" t="s">
        <v>1446</v>
      </c>
    </row>
    <row r="235" spans="1:65" s="182" customFormat="1" x14ac:dyDescent="0.2">
      <c r="A235" s="311"/>
      <c r="B235" s="333"/>
      <c r="C235" s="311"/>
      <c r="D235" s="371" t="s">
        <v>1310</v>
      </c>
      <c r="E235" s="311"/>
      <c r="F235" s="372" t="s">
        <v>1447</v>
      </c>
      <c r="G235" s="311"/>
      <c r="H235" s="311"/>
      <c r="I235" s="210"/>
      <c r="J235" s="311"/>
      <c r="K235" s="311"/>
      <c r="L235" s="333"/>
      <c r="M235" s="412"/>
      <c r="N235" s="311"/>
      <c r="O235" s="311"/>
      <c r="P235" s="311"/>
      <c r="Q235" s="311"/>
      <c r="R235" s="311"/>
      <c r="S235" s="311"/>
      <c r="T235" s="311"/>
      <c r="U235" s="413"/>
      <c r="V235" s="311"/>
      <c r="AT235" s="179" t="s">
        <v>1310</v>
      </c>
      <c r="AU235" s="179" t="s">
        <v>1226</v>
      </c>
    </row>
    <row r="236" spans="1:65" s="182" customFormat="1" x14ac:dyDescent="0.2">
      <c r="A236" s="311"/>
      <c r="B236" s="333"/>
      <c r="C236" s="311"/>
      <c r="D236" s="373" t="s">
        <v>1312</v>
      </c>
      <c r="E236" s="311"/>
      <c r="F236" s="374" t="s">
        <v>1448</v>
      </c>
      <c r="G236" s="311"/>
      <c r="H236" s="311"/>
      <c r="I236" s="210"/>
      <c r="J236" s="311"/>
      <c r="K236" s="311"/>
      <c r="L236" s="333"/>
      <c r="M236" s="412"/>
      <c r="N236" s="311"/>
      <c r="O236" s="311"/>
      <c r="P236" s="311"/>
      <c r="Q236" s="311"/>
      <c r="R236" s="311"/>
      <c r="S236" s="311"/>
      <c r="T236" s="311"/>
      <c r="U236" s="413"/>
      <c r="V236" s="311"/>
      <c r="AT236" s="179" t="s">
        <v>1312</v>
      </c>
      <c r="AU236" s="179" t="s">
        <v>1226</v>
      </c>
    </row>
    <row r="237" spans="1:65" s="182" customFormat="1" ht="24.2" customHeight="1" x14ac:dyDescent="0.2">
      <c r="A237" s="311"/>
      <c r="B237" s="333"/>
      <c r="C237" s="367" t="s">
        <v>1449</v>
      </c>
      <c r="D237" s="367" t="s">
        <v>898</v>
      </c>
      <c r="E237" s="368" t="s">
        <v>975</v>
      </c>
      <c r="F237" s="369" t="s">
        <v>976</v>
      </c>
      <c r="G237" s="370" t="s">
        <v>402</v>
      </c>
      <c r="H237" s="326">
        <v>0.871</v>
      </c>
      <c r="I237" s="209"/>
      <c r="J237" s="406">
        <f>ROUND(I237*H237,2)</f>
        <v>0</v>
      </c>
      <c r="K237" s="407"/>
      <c r="L237" s="333"/>
      <c r="M237" s="408" t="s">
        <v>1259</v>
      </c>
      <c r="N237" s="409" t="s">
        <v>1271</v>
      </c>
      <c r="O237" s="311"/>
      <c r="P237" s="410">
        <f>O237*H237</f>
        <v>0</v>
      </c>
      <c r="Q237" s="410">
        <v>0</v>
      </c>
      <c r="R237" s="410">
        <f>Q237*H237</f>
        <v>0</v>
      </c>
      <c r="S237" s="410">
        <v>0</v>
      </c>
      <c r="T237" s="410">
        <f>S237*H237</f>
        <v>0</v>
      </c>
      <c r="U237" s="411" t="s">
        <v>1259</v>
      </c>
      <c r="V237" s="311"/>
      <c r="AR237" s="202" t="s">
        <v>1331</v>
      </c>
      <c r="AT237" s="202" t="s">
        <v>898</v>
      </c>
      <c r="AU237" s="202" t="s">
        <v>1226</v>
      </c>
      <c r="AY237" s="179" t="s">
        <v>1307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9" t="s">
        <v>1245</v>
      </c>
      <c r="BK237" s="203">
        <f>ROUND(I237*H237,2)</f>
        <v>0</v>
      </c>
      <c r="BL237" s="179" t="s">
        <v>1331</v>
      </c>
      <c r="BM237" s="202" t="s">
        <v>1450</v>
      </c>
    </row>
    <row r="238" spans="1:65" s="182" customFormat="1" ht="29.25" x14ac:dyDescent="0.2">
      <c r="A238" s="311"/>
      <c r="B238" s="333"/>
      <c r="C238" s="311"/>
      <c r="D238" s="371" t="s">
        <v>1310</v>
      </c>
      <c r="E238" s="311"/>
      <c r="F238" s="372" t="s">
        <v>1451</v>
      </c>
      <c r="G238" s="311"/>
      <c r="H238" s="311"/>
      <c r="I238" s="210"/>
      <c r="J238" s="311"/>
      <c r="K238" s="311"/>
      <c r="L238" s="333"/>
      <c r="M238" s="412"/>
      <c r="N238" s="311"/>
      <c r="O238" s="311"/>
      <c r="P238" s="311"/>
      <c r="Q238" s="311"/>
      <c r="R238" s="311"/>
      <c r="S238" s="311"/>
      <c r="T238" s="311"/>
      <c r="U238" s="413"/>
      <c r="V238" s="311"/>
      <c r="AT238" s="179" t="s">
        <v>1310</v>
      </c>
      <c r="AU238" s="179" t="s">
        <v>1226</v>
      </c>
    </row>
    <row r="239" spans="1:65" s="182" customFormat="1" x14ac:dyDescent="0.2">
      <c r="A239" s="311"/>
      <c r="B239" s="333"/>
      <c r="C239" s="311"/>
      <c r="D239" s="373" t="s">
        <v>1312</v>
      </c>
      <c r="E239" s="311"/>
      <c r="F239" s="374" t="s">
        <v>1452</v>
      </c>
      <c r="G239" s="311"/>
      <c r="H239" s="311"/>
      <c r="I239" s="210"/>
      <c r="J239" s="311"/>
      <c r="K239" s="311"/>
      <c r="L239" s="333"/>
      <c r="M239" s="412"/>
      <c r="N239" s="311"/>
      <c r="O239" s="311"/>
      <c r="P239" s="311"/>
      <c r="Q239" s="311"/>
      <c r="R239" s="311"/>
      <c r="S239" s="311"/>
      <c r="T239" s="311"/>
      <c r="U239" s="413"/>
      <c r="V239" s="311"/>
      <c r="AT239" s="179" t="s">
        <v>1312</v>
      </c>
      <c r="AU239" s="179" t="s">
        <v>1226</v>
      </c>
    </row>
    <row r="240" spans="1:65" s="198" customFormat="1" ht="22.9" customHeight="1" x14ac:dyDescent="0.2">
      <c r="A240" s="324"/>
      <c r="B240" s="363"/>
      <c r="C240" s="324"/>
      <c r="D240" s="364" t="s">
        <v>895</v>
      </c>
      <c r="E240" s="366" t="s">
        <v>977</v>
      </c>
      <c r="F240" s="366" t="s">
        <v>978</v>
      </c>
      <c r="G240" s="324"/>
      <c r="H240" s="324"/>
      <c r="I240" s="208"/>
      <c r="J240" s="405">
        <f>BK240</f>
        <v>0</v>
      </c>
      <c r="K240" s="324"/>
      <c r="L240" s="363"/>
      <c r="M240" s="402"/>
      <c r="N240" s="324"/>
      <c r="O240" s="324"/>
      <c r="P240" s="403">
        <f>SUM(P241:P333)</f>
        <v>0</v>
      </c>
      <c r="Q240" s="324"/>
      <c r="R240" s="403">
        <f>SUM(R241:R333)</f>
        <v>0.75055999999999989</v>
      </c>
      <c r="S240" s="324"/>
      <c r="T240" s="403">
        <f>SUM(T241:T333)</f>
        <v>1.1710099999999999</v>
      </c>
      <c r="U240" s="404"/>
      <c r="V240" s="324"/>
      <c r="AR240" s="199" t="s">
        <v>1226</v>
      </c>
      <c r="AT240" s="200" t="s">
        <v>895</v>
      </c>
      <c r="AU240" s="200" t="s">
        <v>1245</v>
      </c>
      <c r="AY240" s="199" t="s">
        <v>1307</v>
      </c>
      <c r="BK240" s="201">
        <f>SUM(BK241:BK333)</f>
        <v>0</v>
      </c>
    </row>
    <row r="241" spans="1:65" s="182" customFormat="1" ht="16.5" customHeight="1" x14ac:dyDescent="0.2">
      <c r="A241" s="311"/>
      <c r="B241" s="333"/>
      <c r="C241" s="367" t="s">
        <v>1453</v>
      </c>
      <c r="D241" s="367" t="s">
        <v>898</v>
      </c>
      <c r="E241" s="368" t="s">
        <v>979</v>
      </c>
      <c r="F241" s="369" t="s">
        <v>980</v>
      </c>
      <c r="G241" s="370" t="s">
        <v>742</v>
      </c>
      <c r="H241" s="326">
        <v>20</v>
      </c>
      <c r="I241" s="209"/>
      <c r="J241" s="406">
        <f>ROUND(I241*H241,2)</f>
        <v>0</v>
      </c>
      <c r="K241" s="407"/>
      <c r="L241" s="333"/>
      <c r="M241" s="408" t="s">
        <v>1259</v>
      </c>
      <c r="N241" s="409" t="s">
        <v>1271</v>
      </c>
      <c r="O241" s="311"/>
      <c r="P241" s="410">
        <f>O241*H241</f>
        <v>0</v>
      </c>
      <c r="Q241" s="410">
        <v>0</v>
      </c>
      <c r="R241" s="410">
        <f>Q241*H241</f>
        <v>0</v>
      </c>
      <c r="S241" s="410">
        <v>1.933E-2</v>
      </c>
      <c r="T241" s="410">
        <f>S241*H241</f>
        <v>0.3866</v>
      </c>
      <c r="U241" s="411" t="s">
        <v>1259</v>
      </c>
      <c r="V241" s="311"/>
      <c r="AR241" s="202" t="s">
        <v>1331</v>
      </c>
      <c r="AT241" s="202" t="s">
        <v>898</v>
      </c>
      <c r="AU241" s="202" t="s">
        <v>1226</v>
      </c>
      <c r="AY241" s="179" t="s">
        <v>1307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9" t="s">
        <v>1245</v>
      </c>
      <c r="BK241" s="203">
        <f>ROUND(I241*H241,2)</f>
        <v>0</v>
      </c>
      <c r="BL241" s="179" t="s">
        <v>1331</v>
      </c>
      <c r="BM241" s="202" t="s">
        <v>1454</v>
      </c>
    </row>
    <row r="242" spans="1:65" s="182" customFormat="1" ht="19.5" x14ac:dyDescent="0.2">
      <c r="A242" s="311"/>
      <c r="B242" s="333"/>
      <c r="C242" s="311"/>
      <c r="D242" s="371" t="s">
        <v>1310</v>
      </c>
      <c r="E242" s="311"/>
      <c r="F242" s="372" t="s">
        <v>1455</v>
      </c>
      <c r="G242" s="311"/>
      <c r="H242" s="311"/>
      <c r="I242" s="210"/>
      <c r="J242" s="311"/>
      <c r="K242" s="311"/>
      <c r="L242" s="333"/>
      <c r="M242" s="412"/>
      <c r="N242" s="311"/>
      <c r="O242" s="311"/>
      <c r="P242" s="311"/>
      <c r="Q242" s="311"/>
      <c r="R242" s="311"/>
      <c r="S242" s="311"/>
      <c r="T242" s="311"/>
      <c r="U242" s="413"/>
      <c r="V242" s="311"/>
      <c r="AT242" s="179" t="s">
        <v>1310</v>
      </c>
      <c r="AU242" s="179" t="s">
        <v>1226</v>
      </c>
    </row>
    <row r="243" spans="1:65" s="182" customFormat="1" x14ac:dyDescent="0.2">
      <c r="A243" s="311"/>
      <c r="B243" s="333"/>
      <c r="C243" s="311"/>
      <c r="D243" s="373" t="s">
        <v>1312</v>
      </c>
      <c r="E243" s="311"/>
      <c r="F243" s="374" t="s">
        <v>1456</v>
      </c>
      <c r="G243" s="311"/>
      <c r="H243" s="311"/>
      <c r="I243" s="210"/>
      <c r="J243" s="311"/>
      <c r="K243" s="311"/>
      <c r="L243" s="333"/>
      <c r="M243" s="412"/>
      <c r="N243" s="311"/>
      <c r="O243" s="311"/>
      <c r="P243" s="311"/>
      <c r="Q243" s="311"/>
      <c r="R243" s="311"/>
      <c r="S243" s="311"/>
      <c r="T243" s="311"/>
      <c r="U243" s="413"/>
      <c r="V243" s="311"/>
      <c r="AT243" s="179" t="s">
        <v>1312</v>
      </c>
      <c r="AU243" s="179" t="s">
        <v>1226</v>
      </c>
    </row>
    <row r="244" spans="1:65" s="182" customFormat="1" ht="16.5" customHeight="1" x14ac:dyDescent="0.2">
      <c r="A244" s="311"/>
      <c r="B244" s="333"/>
      <c r="C244" s="367" t="s">
        <v>1457</v>
      </c>
      <c r="D244" s="367" t="s">
        <v>898</v>
      </c>
      <c r="E244" s="368" t="s">
        <v>981</v>
      </c>
      <c r="F244" s="369" t="s">
        <v>982</v>
      </c>
      <c r="G244" s="370" t="s">
        <v>742</v>
      </c>
      <c r="H244" s="326">
        <v>8</v>
      </c>
      <c r="I244" s="209"/>
      <c r="J244" s="406">
        <f>ROUND(I244*H244,2)</f>
        <v>0</v>
      </c>
      <c r="K244" s="407"/>
      <c r="L244" s="333"/>
      <c r="M244" s="408" t="s">
        <v>1259</v>
      </c>
      <c r="N244" s="409" t="s">
        <v>1271</v>
      </c>
      <c r="O244" s="311"/>
      <c r="P244" s="410">
        <f>O244*H244</f>
        <v>0</v>
      </c>
      <c r="Q244" s="410">
        <v>2.0300000000000001E-3</v>
      </c>
      <c r="R244" s="410">
        <f>Q244*H244</f>
        <v>1.6240000000000001E-2</v>
      </c>
      <c r="S244" s="410">
        <v>0</v>
      </c>
      <c r="T244" s="410">
        <f>S244*H244</f>
        <v>0</v>
      </c>
      <c r="U244" s="411" t="s">
        <v>1259</v>
      </c>
      <c r="V244" s="311"/>
      <c r="AR244" s="202" t="s">
        <v>1331</v>
      </c>
      <c r="AT244" s="202" t="s">
        <v>898</v>
      </c>
      <c r="AU244" s="202" t="s">
        <v>1226</v>
      </c>
      <c r="AY244" s="179" t="s">
        <v>1307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9" t="s">
        <v>1245</v>
      </c>
      <c r="BK244" s="203">
        <f>ROUND(I244*H244,2)</f>
        <v>0</v>
      </c>
      <c r="BL244" s="179" t="s">
        <v>1331</v>
      </c>
      <c r="BM244" s="202" t="s">
        <v>1458</v>
      </c>
    </row>
    <row r="245" spans="1:65" s="182" customFormat="1" x14ac:dyDescent="0.2">
      <c r="A245" s="311"/>
      <c r="B245" s="333"/>
      <c r="C245" s="311"/>
      <c r="D245" s="371" t="s">
        <v>1310</v>
      </c>
      <c r="E245" s="311"/>
      <c r="F245" s="372" t="s">
        <v>1459</v>
      </c>
      <c r="G245" s="311"/>
      <c r="H245" s="311"/>
      <c r="I245" s="210"/>
      <c r="J245" s="311"/>
      <c r="K245" s="311"/>
      <c r="L245" s="333"/>
      <c r="M245" s="412"/>
      <c r="N245" s="311"/>
      <c r="O245" s="311"/>
      <c r="P245" s="311"/>
      <c r="Q245" s="311"/>
      <c r="R245" s="311"/>
      <c r="S245" s="311"/>
      <c r="T245" s="311"/>
      <c r="U245" s="413"/>
      <c r="V245" s="311"/>
      <c r="AT245" s="179" t="s">
        <v>1310</v>
      </c>
      <c r="AU245" s="179" t="s">
        <v>1226</v>
      </c>
    </row>
    <row r="246" spans="1:65" s="182" customFormat="1" x14ac:dyDescent="0.2">
      <c r="A246" s="311"/>
      <c r="B246" s="333"/>
      <c r="C246" s="311"/>
      <c r="D246" s="373" t="s">
        <v>1312</v>
      </c>
      <c r="E246" s="311"/>
      <c r="F246" s="374" t="s">
        <v>1460</v>
      </c>
      <c r="G246" s="311"/>
      <c r="H246" s="311"/>
      <c r="I246" s="210"/>
      <c r="J246" s="311"/>
      <c r="K246" s="311"/>
      <c r="L246" s="333"/>
      <c r="M246" s="412"/>
      <c r="N246" s="311"/>
      <c r="O246" s="311"/>
      <c r="P246" s="311"/>
      <c r="Q246" s="311"/>
      <c r="R246" s="311"/>
      <c r="S246" s="311"/>
      <c r="T246" s="311"/>
      <c r="U246" s="413"/>
      <c r="V246" s="311"/>
      <c r="AT246" s="179" t="s">
        <v>1312</v>
      </c>
      <c r="AU246" s="179" t="s">
        <v>1226</v>
      </c>
    </row>
    <row r="247" spans="1:65" s="182" customFormat="1" ht="21.75" customHeight="1" x14ac:dyDescent="0.2">
      <c r="A247" s="311"/>
      <c r="B247" s="333"/>
      <c r="C247" s="367" t="s">
        <v>1461</v>
      </c>
      <c r="D247" s="367" t="s">
        <v>898</v>
      </c>
      <c r="E247" s="368" t="s">
        <v>983</v>
      </c>
      <c r="F247" s="369" t="s">
        <v>984</v>
      </c>
      <c r="G247" s="370" t="s">
        <v>292</v>
      </c>
      <c r="H247" s="326">
        <v>8</v>
      </c>
      <c r="I247" s="209"/>
      <c r="J247" s="406">
        <f>ROUND(I247*H247,2)</f>
        <v>0</v>
      </c>
      <c r="K247" s="407"/>
      <c r="L247" s="333"/>
      <c r="M247" s="408" t="s">
        <v>1259</v>
      </c>
      <c r="N247" s="409" t="s">
        <v>1271</v>
      </c>
      <c r="O247" s="311"/>
      <c r="P247" s="410">
        <f>O247*H247</f>
        <v>0</v>
      </c>
      <c r="Q247" s="410">
        <v>1.1900000000000001E-3</v>
      </c>
      <c r="R247" s="410">
        <f>Q247*H247</f>
        <v>9.5200000000000007E-3</v>
      </c>
      <c r="S247" s="410">
        <v>0</v>
      </c>
      <c r="T247" s="410">
        <f>S247*H247</f>
        <v>0</v>
      </c>
      <c r="U247" s="411" t="s">
        <v>1259</v>
      </c>
      <c r="V247" s="311"/>
      <c r="AR247" s="202" t="s">
        <v>1331</v>
      </c>
      <c r="AT247" s="202" t="s">
        <v>898</v>
      </c>
      <c r="AU247" s="202" t="s">
        <v>1226</v>
      </c>
      <c r="AY247" s="179" t="s">
        <v>1307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79" t="s">
        <v>1245</v>
      </c>
      <c r="BK247" s="203">
        <f>ROUND(I247*H247,2)</f>
        <v>0</v>
      </c>
      <c r="BL247" s="179" t="s">
        <v>1331</v>
      </c>
      <c r="BM247" s="202" t="s">
        <v>1462</v>
      </c>
    </row>
    <row r="248" spans="1:65" s="182" customFormat="1" ht="19.5" customHeight="1" x14ac:dyDescent="0.2">
      <c r="A248" s="311"/>
      <c r="B248" s="333"/>
      <c r="C248" s="311"/>
      <c r="D248" s="371" t="s">
        <v>1310</v>
      </c>
      <c r="E248" s="311"/>
      <c r="F248" s="372" t="s">
        <v>1463</v>
      </c>
      <c r="G248" s="311"/>
      <c r="H248" s="311"/>
      <c r="I248" s="210"/>
      <c r="J248" s="311"/>
      <c r="K248" s="311"/>
      <c r="L248" s="333"/>
      <c r="M248" s="412"/>
      <c r="N248" s="311"/>
      <c r="O248" s="311"/>
      <c r="P248" s="311"/>
      <c r="Q248" s="311"/>
      <c r="R248" s="311"/>
      <c r="S248" s="311"/>
      <c r="T248" s="311"/>
      <c r="U248" s="413"/>
      <c r="V248" s="311"/>
      <c r="AT248" s="179" t="s">
        <v>1310</v>
      </c>
      <c r="AU248" s="179" t="s">
        <v>1226</v>
      </c>
    </row>
    <row r="249" spans="1:65" s="182" customFormat="1" x14ac:dyDescent="0.2">
      <c r="A249" s="311"/>
      <c r="B249" s="333"/>
      <c r="C249" s="311"/>
      <c r="D249" s="373" t="s">
        <v>1312</v>
      </c>
      <c r="E249" s="311"/>
      <c r="F249" s="374" t="s">
        <v>1464</v>
      </c>
      <c r="G249" s="311"/>
      <c r="H249" s="311"/>
      <c r="I249" s="210"/>
      <c r="J249" s="311"/>
      <c r="K249" s="311"/>
      <c r="L249" s="333"/>
      <c r="M249" s="412"/>
      <c r="N249" s="311"/>
      <c r="O249" s="311"/>
      <c r="P249" s="311"/>
      <c r="Q249" s="311"/>
      <c r="R249" s="311"/>
      <c r="S249" s="311"/>
      <c r="T249" s="311"/>
      <c r="U249" s="413"/>
      <c r="V249" s="311"/>
      <c r="AT249" s="179" t="s">
        <v>1312</v>
      </c>
      <c r="AU249" s="179" t="s">
        <v>1226</v>
      </c>
    </row>
    <row r="250" spans="1:65" s="182" customFormat="1" ht="24.2" customHeight="1" x14ac:dyDescent="0.2">
      <c r="A250" s="311"/>
      <c r="B250" s="333"/>
      <c r="C250" s="375" t="s">
        <v>1465</v>
      </c>
      <c r="D250" s="375" t="s">
        <v>985</v>
      </c>
      <c r="E250" s="376" t="s">
        <v>986</v>
      </c>
      <c r="F250" s="377" t="s">
        <v>987</v>
      </c>
      <c r="G250" s="378" t="s">
        <v>292</v>
      </c>
      <c r="H250" s="327">
        <v>1</v>
      </c>
      <c r="I250" s="211"/>
      <c r="J250" s="414">
        <f>ROUND(I250*H250,2)</f>
        <v>0</v>
      </c>
      <c r="K250" s="415"/>
      <c r="L250" s="416"/>
      <c r="M250" s="417" t="s">
        <v>1259</v>
      </c>
      <c r="N250" s="418" t="s">
        <v>1271</v>
      </c>
      <c r="O250" s="311"/>
      <c r="P250" s="410">
        <f>O250*H250</f>
        <v>0</v>
      </c>
      <c r="Q250" s="410">
        <v>2.1899999999999999E-2</v>
      </c>
      <c r="R250" s="410">
        <f>Q250*H250</f>
        <v>2.1899999999999999E-2</v>
      </c>
      <c r="S250" s="410">
        <v>0</v>
      </c>
      <c r="T250" s="410">
        <f>S250*H250</f>
        <v>0</v>
      </c>
      <c r="U250" s="411" t="s">
        <v>1259</v>
      </c>
      <c r="V250" s="311"/>
      <c r="AR250" s="202" t="s">
        <v>1425</v>
      </c>
      <c r="AT250" s="202" t="s">
        <v>985</v>
      </c>
      <c r="AU250" s="202" t="s">
        <v>1226</v>
      </c>
      <c r="AY250" s="179" t="s">
        <v>1307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9" t="s">
        <v>1245</v>
      </c>
      <c r="BK250" s="203">
        <f>ROUND(I250*H250,2)</f>
        <v>0</v>
      </c>
      <c r="BL250" s="179" t="s">
        <v>1331</v>
      </c>
      <c r="BM250" s="202" t="s">
        <v>1466</v>
      </c>
    </row>
    <row r="251" spans="1:65" s="182" customFormat="1" ht="19.5" x14ac:dyDescent="0.2">
      <c r="A251" s="311"/>
      <c r="B251" s="333"/>
      <c r="C251" s="311"/>
      <c r="D251" s="371" t="s">
        <v>1310</v>
      </c>
      <c r="E251" s="311"/>
      <c r="F251" s="372" t="s">
        <v>987</v>
      </c>
      <c r="G251" s="311"/>
      <c r="H251" s="311"/>
      <c r="I251" s="210"/>
      <c r="J251" s="311"/>
      <c r="K251" s="311"/>
      <c r="L251" s="333"/>
      <c r="M251" s="412"/>
      <c r="N251" s="311"/>
      <c r="O251" s="311"/>
      <c r="P251" s="311"/>
      <c r="Q251" s="311"/>
      <c r="R251" s="311"/>
      <c r="S251" s="311"/>
      <c r="T251" s="311"/>
      <c r="U251" s="413"/>
      <c r="V251" s="311"/>
      <c r="AT251" s="179" t="s">
        <v>1310</v>
      </c>
      <c r="AU251" s="179" t="s">
        <v>1226</v>
      </c>
    </row>
    <row r="252" spans="1:65" s="182" customFormat="1" ht="24.2" customHeight="1" x14ac:dyDescent="0.2">
      <c r="A252" s="311"/>
      <c r="B252" s="333"/>
      <c r="C252" s="375" t="s">
        <v>1467</v>
      </c>
      <c r="D252" s="375" t="s">
        <v>985</v>
      </c>
      <c r="E252" s="376" t="s">
        <v>988</v>
      </c>
      <c r="F252" s="377" t="s">
        <v>989</v>
      </c>
      <c r="G252" s="378" t="s">
        <v>292</v>
      </c>
      <c r="H252" s="327">
        <v>7</v>
      </c>
      <c r="I252" s="211"/>
      <c r="J252" s="414">
        <f>ROUND(I252*H252,2)</f>
        <v>0</v>
      </c>
      <c r="K252" s="415"/>
      <c r="L252" s="416"/>
      <c r="M252" s="417" t="s">
        <v>1259</v>
      </c>
      <c r="N252" s="418" t="s">
        <v>1271</v>
      </c>
      <c r="O252" s="311"/>
      <c r="P252" s="410">
        <f>O252*H252</f>
        <v>0</v>
      </c>
      <c r="Q252" s="410">
        <v>1.4999999999999999E-2</v>
      </c>
      <c r="R252" s="410">
        <f>Q252*H252</f>
        <v>0.105</v>
      </c>
      <c r="S252" s="410">
        <v>0</v>
      </c>
      <c r="T252" s="410">
        <f>S252*H252</f>
        <v>0</v>
      </c>
      <c r="U252" s="411" t="s">
        <v>1259</v>
      </c>
      <c r="V252" s="311"/>
      <c r="AR252" s="202" t="s">
        <v>1425</v>
      </c>
      <c r="AT252" s="202" t="s">
        <v>985</v>
      </c>
      <c r="AU252" s="202" t="s">
        <v>1226</v>
      </c>
      <c r="AY252" s="179" t="s">
        <v>1307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79" t="s">
        <v>1245</v>
      </c>
      <c r="BK252" s="203">
        <f>ROUND(I252*H252,2)</f>
        <v>0</v>
      </c>
      <c r="BL252" s="179" t="s">
        <v>1331</v>
      </c>
      <c r="BM252" s="202" t="s">
        <v>1468</v>
      </c>
    </row>
    <row r="253" spans="1:65" s="182" customFormat="1" x14ac:dyDescent="0.2">
      <c r="A253" s="311"/>
      <c r="B253" s="333"/>
      <c r="C253" s="311"/>
      <c r="D253" s="371" t="s">
        <v>1310</v>
      </c>
      <c r="E253" s="311"/>
      <c r="F253" s="372" t="s">
        <v>989</v>
      </c>
      <c r="G253" s="311"/>
      <c r="H253" s="311"/>
      <c r="I253" s="210"/>
      <c r="J253" s="311"/>
      <c r="K253" s="311"/>
      <c r="L253" s="333"/>
      <c r="M253" s="412"/>
      <c r="N253" s="311"/>
      <c r="O253" s="311"/>
      <c r="P253" s="311"/>
      <c r="Q253" s="311"/>
      <c r="R253" s="311"/>
      <c r="S253" s="311"/>
      <c r="T253" s="311"/>
      <c r="U253" s="413"/>
      <c r="V253" s="311"/>
      <c r="AT253" s="179" t="s">
        <v>1310</v>
      </c>
      <c r="AU253" s="179" t="s">
        <v>1226</v>
      </c>
    </row>
    <row r="254" spans="1:65" s="182" customFormat="1" ht="16.5" customHeight="1" x14ac:dyDescent="0.2">
      <c r="A254" s="311"/>
      <c r="B254" s="333"/>
      <c r="C254" s="367" t="s">
        <v>1469</v>
      </c>
      <c r="D254" s="367" t="s">
        <v>898</v>
      </c>
      <c r="E254" s="368" t="s">
        <v>990</v>
      </c>
      <c r="F254" s="369" t="s">
        <v>991</v>
      </c>
      <c r="G254" s="370" t="s">
        <v>292</v>
      </c>
      <c r="H254" s="326">
        <v>8</v>
      </c>
      <c r="I254" s="209"/>
      <c r="J254" s="406">
        <f>ROUND(I254*H254,2)</f>
        <v>0</v>
      </c>
      <c r="K254" s="407"/>
      <c r="L254" s="333"/>
      <c r="M254" s="408" t="s">
        <v>1259</v>
      </c>
      <c r="N254" s="409" t="s">
        <v>1271</v>
      </c>
      <c r="O254" s="311"/>
      <c r="P254" s="410">
        <f>O254*H254</f>
        <v>0</v>
      </c>
      <c r="Q254" s="410">
        <v>0</v>
      </c>
      <c r="R254" s="410">
        <f>Q254*H254</f>
        <v>0</v>
      </c>
      <c r="S254" s="410">
        <v>0</v>
      </c>
      <c r="T254" s="410">
        <f>S254*H254</f>
        <v>0</v>
      </c>
      <c r="U254" s="411" t="s">
        <v>1259</v>
      </c>
      <c r="V254" s="311"/>
      <c r="AR254" s="202" t="s">
        <v>1331</v>
      </c>
      <c r="AT254" s="202" t="s">
        <v>898</v>
      </c>
      <c r="AU254" s="202" t="s">
        <v>1226</v>
      </c>
      <c r="AY254" s="179" t="s">
        <v>1307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9" t="s">
        <v>1245</v>
      </c>
      <c r="BK254" s="203">
        <f>ROUND(I254*H254,2)</f>
        <v>0</v>
      </c>
      <c r="BL254" s="179" t="s">
        <v>1331</v>
      </c>
      <c r="BM254" s="202" t="s">
        <v>1470</v>
      </c>
    </row>
    <row r="255" spans="1:65" s="182" customFormat="1" x14ac:dyDescent="0.2">
      <c r="A255" s="311"/>
      <c r="B255" s="333"/>
      <c r="C255" s="311"/>
      <c r="D255" s="371" t="s">
        <v>1310</v>
      </c>
      <c r="E255" s="311"/>
      <c r="F255" s="372" t="s">
        <v>1471</v>
      </c>
      <c r="G255" s="311"/>
      <c r="H255" s="311"/>
      <c r="I255" s="210"/>
      <c r="J255" s="311"/>
      <c r="K255" s="311"/>
      <c r="L255" s="333"/>
      <c r="M255" s="412"/>
      <c r="N255" s="311"/>
      <c r="O255" s="311"/>
      <c r="P255" s="311"/>
      <c r="Q255" s="311"/>
      <c r="R255" s="311"/>
      <c r="S255" s="311"/>
      <c r="T255" s="311"/>
      <c r="U255" s="413"/>
      <c r="V255" s="311"/>
      <c r="AT255" s="179" t="s">
        <v>1310</v>
      </c>
      <c r="AU255" s="179" t="s">
        <v>1226</v>
      </c>
    </row>
    <row r="256" spans="1:65" s="182" customFormat="1" x14ac:dyDescent="0.2">
      <c r="A256" s="311"/>
      <c r="B256" s="333"/>
      <c r="C256" s="311"/>
      <c r="D256" s="373" t="s">
        <v>1312</v>
      </c>
      <c r="E256" s="311"/>
      <c r="F256" s="374" t="s">
        <v>1472</v>
      </c>
      <c r="G256" s="311"/>
      <c r="H256" s="311"/>
      <c r="I256" s="210"/>
      <c r="J256" s="311"/>
      <c r="K256" s="311"/>
      <c r="L256" s="333"/>
      <c r="M256" s="412"/>
      <c r="N256" s="311"/>
      <c r="O256" s="311"/>
      <c r="P256" s="311"/>
      <c r="Q256" s="311"/>
      <c r="R256" s="311"/>
      <c r="S256" s="311"/>
      <c r="T256" s="311"/>
      <c r="U256" s="413"/>
      <c r="V256" s="311"/>
      <c r="AT256" s="179" t="s">
        <v>1312</v>
      </c>
      <c r="AU256" s="179" t="s">
        <v>1226</v>
      </c>
    </row>
    <row r="257" spans="1:65" s="182" customFormat="1" ht="16.5" customHeight="1" x14ac:dyDescent="0.2">
      <c r="A257" s="311"/>
      <c r="B257" s="333"/>
      <c r="C257" s="375" t="s">
        <v>1473</v>
      </c>
      <c r="D257" s="375" t="s">
        <v>985</v>
      </c>
      <c r="E257" s="376" t="s">
        <v>992</v>
      </c>
      <c r="F257" s="377" t="s">
        <v>993</v>
      </c>
      <c r="G257" s="378" t="s">
        <v>292</v>
      </c>
      <c r="H257" s="327">
        <v>8</v>
      </c>
      <c r="I257" s="211"/>
      <c r="J257" s="414">
        <f>ROUND(I257*H257,2)</f>
        <v>0</v>
      </c>
      <c r="K257" s="415"/>
      <c r="L257" s="416"/>
      <c r="M257" s="417" t="s">
        <v>1259</v>
      </c>
      <c r="N257" s="418" t="s">
        <v>1271</v>
      </c>
      <c r="O257" s="311"/>
      <c r="P257" s="410">
        <f>O257*H257</f>
        <v>0</v>
      </c>
      <c r="Q257" s="410">
        <v>1.2800000000000001E-3</v>
      </c>
      <c r="R257" s="410">
        <f>Q257*H257</f>
        <v>1.0240000000000001E-2</v>
      </c>
      <c r="S257" s="410">
        <v>0</v>
      </c>
      <c r="T257" s="410">
        <f>S257*H257</f>
        <v>0</v>
      </c>
      <c r="U257" s="411" t="s">
        <v>1259</v>
      </c>
      <c r="V257" s="311"/>
      <c r="AR257" s="202" t="s">
        <v>1425</v>
      </c>
      <c r="AT257" s="202" t="s">
        <v>985</v>
      </c>
      <c r="AU257" s="202" t="s">
        <v>1226</v>
      </c>
      <c r="AY257" s="179" t="s">
        <v>1307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79" t="s">
        <v>1245</v>
      </c>
      <c r="BK257" s="203">
        <f>ROUND(I257*H257,2)</f>
        <v>0</v>
      </c>
      <c r="BL257" s="179" t="s">
        <v>1331</v>
      </c>
      <c r="BM257" s="202" t="s">
        <v>1474</v>
      </c>
    </row>
    <row r="258" spans="1:65" s="182" customFormat="1" x14ac:dyDescent="0.2">
      <c r="A258" s="311"/>
      <c r="B258" s="333"/>
      <c r="C258" s="311"/>
      <c r="D258" s="371" t="s">
        <v>1310</v>
      </c>
      <c r="E258" s="311"/>
      <c r="F258" s="372" t="s">
        <v>993</v>
      </c>
      <c r="G258" s="311"/>
      <c r="H258" s="311"/>
      <c r="I258" s="210"/>
      <c r="J258" s="311"/>
      <c r="K258" s="311"/>
      <c r="L258" s="333"/>
      <c r="M258" s="412"/>
      <c r="N258" s="311"/>
      <c r="O258" s="311"/>
      <c r="P258" s="311"/>
      <c r="Q258" s="311"/>
      <c r="R258" s="311"/>
      <c r="S258" s="311"/>
      <c r="T258" s="311"/>
      <c r="U258" s="413"/>
      <c r="V258" s="311"/>
      <c r="AT258" s="179" t="s">
        <v>1310</v>
      </c>
      <c r="AU258" s="179" t="s">
        <v>1226</v>
      </c>
    </row>
    <row r="259" spans="1:65" s="182" customFormat="1" ht="24.2" customHeight="1" x14ac:dyDescent="0.2">
      <c r="A259" s="311"/>
      <c r="B259" s="333"/>
      <c r="C259" s="367" t="s">
        <v>1475</v>
      </c>
      <c r="D259" s="367" t="s">
        <v>898</v>
      </c>
      <c r="E259" s="368" t="s">
        <v>994</v>
      </c>
      <c r="F259" s="369" t="s">
        <v>995</v>
      </c>
      <c r="G259" s="370" t="s">
        <v>742</v>
      </c>
      <c r="H259" s="326">
        <v>4</v>
      </c>
      <c r="I259" s="209"/>
      <c r="J259" s="406">
        <f>ROUND(I259*H259,2)</f>
        <v>0</v>
      </c>
      <c r="K259" s="407"/>
      <c r="L259" s="333"/>
      <c r="M259" s="408" t="s">
        <v>1259</v>
      </c>
      <c r="N259" s="409" t="s">
        <v>1271</v>
      </c>
      <c r="O259" s="311"/>
      <c r="P259" s="410">
        <f>O259*H259</f>
        <v>0</v>
      </c>
      <c r="Q259" s="410">
        <v>1.6080000000000001E-2</v>
      </c>
      <c r="R259" s="410">
        <f>Q259*H259</f>
        <v>6.4320000000000002E-2</v>
      </c>
      <c r="S259" s="410">
        <v>0</v>
      </c>
      <c r="T259" s="410">
        <f>S259*H259</f>
        <v>0</v>
      </c>
      <c r="U259" s="411" t="s">
        <v>1259</v>
      </c>
      <c r="V259" s="311"/>
      <c r="AR259" s="202" t="s">
        <v>1331</v>
      </c>
      <c r="AT259" s="202" t="s">
        <v>898</v>
      </c>
      <c r="AU259" s="202" t="s">
        <v>1226</v>
      </c>
      <c r="AY259" s="179" t="s">
        <v>1307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79" t="s">
        <v>1245</v>
      </c>
      <c r="BK259" s="203">
        <f>ROUND(I259*H259,2)</f>
        <v>0</v>
      </c>
      <c r="BL259" s="179" t="s">
        <v>1331</v>
      </c>
      <c r="BM259" s="202" t="s">
        <v>1476</v>
      </c>
    </row>
    <row r="260" spans="1:65" s="182" customFormat="1" ht="19.5" x14ac:dyDescent="0.2">
      <c r="A260" s="311"/>
      <c r="B260" s="333"/>
      <c r="C260" s="311"/>
      <c r="D260" s="371" t="s">
        <v>1310</v>
      </c>
      <c r="E260" s="311"/>
      <c r="F260" s="372" t="s">
        <v>1477</v>
      </c>
      <c r="G260" s="311"/>
      <c r="H260" s="311"/>
      <c r="I260" s="210"/>
      <c r="J260" s="311"/>
      <c r="K260" s="311"/>
      <c r="L260" s="333"/>
      <c r="M260" s="412"/>
      <c r="N260" s="311"/>
      <c r="O260" s="311"/>
      <c r="P260" s="311"/>
      <c r="Q260" s="311"/>
      <c r="R260" s="311"/>
      <c r="S260" s="311"/>
      <c r="T260" s="311"/>
      <c r="U260" s="413"/>
      <c r="V260" s="311"/>
      <c r="AT260" s="179" t="s">
        <v>1310</v>
      </c>
      <c r="AU260" s="179" t="s">
        <v>1226</v>
      </c>
    </row>
    <row r="261" spans="1:65" s="182" customFormat="1" x14ac:dyDescent="0.2">
      <c r="A261" s="311"/>
      <c r="B261" s="333"/>
      <c r="C261" s="311"/>
      <c r="D261" s="373" t="s">
        <v>1312</v>
      </c>
      <c r="E261" s="311"/>
      <c r="F261" s="374" t="s">
        <v>1478</v>
      </c>
      <c r="G261" s="311"/>
      <c r="H261" s="311"/>
      <c r="I261" s="210"/>
      <c r="J261" s="311"/>
      <c r="K261" s="311"/>
      <c r="L261" s="333"/>
      <c r="M261" s="412"/>
      <c r="N261" s="311"/>
      <c r="O261" s="311"/>
      <c r="P261" s="311"/>
      <c r="Q261" s="311"/>
      <c r="R261" s="311"/>
      <c r="S261" s="311"/>
      <c r="T261" s="311"/>
      <c r="U261" s="413"/>
      <c r="V261" s="311"/>
      <c r="AT261" s="179" t="s">
        <v>1312</v>
      </c>
      <c r="AU261" s="179" t="s">
        <v>1226</v>
      </c>
    </row>
    <row r="262" spans="1:65" s="182" customFormat="1" ht="24.2" customHeight="1" x14ac:dyDescent="0.2">
      <c r="A262" s="311"/>
      <c r="B262" s="333"/>
      <c r="C262" s="367" t="s">
        <v>1479</v>
      </c>
      <c r="D262" s="367" t="s">
        <v>898</v>
      </c>
      <c r="E262" s="368" t="s">
        <v>996</v>
      </c>
      <c r="F262" s="369" t="s">
        <v>997</v>
      </c>
      <c r="G262" s="370" t="s">
        <v>742</v>
      </c>
      <c r="H262" s="326">
        <v>1</v>
      </c>
      <c r="I262" s="209"/>
      <c r="J262" s="406">
        <f>ROUND(I262*H262,2)</f>
        <v>0</v>
      </c>
      <c r="K262" s="407"/>
      <c r="L262" s="333"/>
      <c r="M262" s="408" t="s">
        <v>1259</v>
      </c>
      <c r="N262" s="409" t="s">
        <v>1271</v>
      </c>
      <c r="O262" s="311"/>
      <c r="P262" s="410">
        <f>O262*H262</f>
        <v>0</v>
      </c>
      <c r="Q262" s="410">
        <v>0</v>
      </c>
      <c r="R262" s="410">
        <f>Q262*H262</f>
        <v>0</v>
      </c>
      <c r="S262" s="410">
        <v>1.72E-2</v>
      </c>
      <c r="T262" s="410">
        <f>S262*H262</f>
        <v>1.72E-2</v>
      </c>
      <c r="U262" s="411" t="s">
        <v>1259</v>
      </c>
      <c r="V262" s="311"/>
      <c r="AR262" s="202" t="s">
        <v>1331</v>
      </c>
      <c r="AT262" s="202" t="s">
        <v>898</v>
      </c>
      <c r="AU262" s="202" t="s">
        <v>1226</v>
      </c>
      <c r="AY262" s="179" t="s">
        <v>1307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9" t="s">
        <v>1245</v>
      </c>
      <c r="BK262" s="203">
        <f>ROUND(I262*H262,2)</f>
        <v>0</v>
      </c>
      <c r="BL262" s="179" t="s">
        <v>1331</v>
      </c>
      <c r="BM262" s="202" t="s">
        <v>1480</v>
      </c>
    </row>
    <row r="263" spans="1:65" s="182" customFormat="1" x14ac:dyDescent="0.2">
      <c r="A263" s="311"/>
      <c r="B263" s="333"/>
      <c r="C263" s="311"/>
      <c r="D263" s="371" t="s">
        <v>1310</v>
      </c>
      <c r="E263" s="311"/>
      <c r="F263" s="372" t="s">
        <v>1481</v>
      </c>
      <c r="G263" s="311"/>
      <c r="H263" s="311"/>
      <c r="I263" s="210"/>
      <c r="J263" s="311"/>
      <c r="K263" s="311"/>
      <c r="L263" s="333"/>
      <c r="M263" s="412"/>
      <c r="N263" s="311"/>
      <c r="O263" s="311"/>
      <c r="P263" s="311"/>
      <c r="Q263" s="311"/>
      <c r="R263" s="311"/>
      <c r="S263" s="311"/>
      <c r="T263" s="311"/>
      <c r="U263" s="413"/>
      <c r="V263" s="311"/>
      <c r="AT263" s="179" t="s">
        <v>1310</v>
      </c>
      <c r="AU263" s="179" t="s">
        <v>1226</v>
      </c>
    </row>
    <row r="264" spans="1:65" s="182" customFormat="1" x14ac:dyDescent="0.2">
      <c r="A264" s="311"/>
      <c r="B264" s="333"/>
      <c r="C264" s="311"/>
      <c r="D264" s="373" t="s">
        <v>1312</v>
      </c>
      <c r="E264" s="311"/>
      <c r="F264" s="374" t="s">
        <v>1482</v>
      </c>
      <c r="G264" s="311"/>
      <c r="H264" s="311"/>
      <c r="I264" s="210"/>
      <c r="J264" s="311"/>
      <c r="K264" s="311"/>
      <c r="L264" s="333"/>
      <c r="M264" s="412"/>
      <c r="N264" s="311"/>
      <c r="O264" s="311"/>
      <c r="P264" s="311"/>
      <c r="Q264" s="311"/>
      <c r="R264" s="311"/>
      <c r="S264" s="311"/>
      <c r="T264" s="311"/>
      <c r="U264" s="413"/>
      <c r="V264" s="311"/>
      <c r="AT264" s="179" t="s">
        <v>1312</v>
      </c>
      <c r="AU264" s="179" t="s">
        <v>1226</v>
      </c>
    </row>
    <row r="265" spans="1:65" s="182" customFormat="1" ht="16.5" customHeight="1" x14ac:dyDescent="0.2">
      <c r="A265" s="311"/>
      <c r="B265" s="333"/>
      <c r="C265" s="367" t="s">
        <v>1483</v>
      </c>
      <c r="D265" s="367" t="s">
        <v>898</v>
      </c>
      <c r="E265" s="368" t="s">
        <v>998</v>
      </c>
      <c r="F265" s="369" t="s">
        <v>999</v>
      </c>
      <c r="G265" s="370" t="s">
        <v>742</v>
      </c>
      <c r="H265" s="326">
        <v>20</v>
      </c>
      <c r="I265" s="209"/>
      <c r="J265" s="406">
        <f>ROUND(I265*H265,2)</f>
        <v>0</v>
      </c>
      <c r="K265" s="407"/>
      <c r="L265" s="333"/>
      <c r="M265" s="408" t="s">
        <v>1259</v>
      </c>
      <c r="N265" s="409" t="s">
        <v>1271</v>
      </c>
      <c r="O265" s="311"/>
      <c r="P265" s="410">
        <f>O265*H265</f>
        <v>0</v>
      </c>
      <c r="Q265" s="410">
        <v>0</v>
      </c>
      <c r="R265" s="410">
        <f>Q265*H265</f>
        <v>0</v>
      </c>
      <c r="S265" s="410">
        <v>1.9460000000000002E-2</v>
      </c>
      <c r="T265" s="410">
        <f>S265*H265</f>
        <v>0.38920000000000005</v>
      </c>
      <c r="U265" s="411" t="s">
        <v>1259</v>
      </c>
      <c r="V265" s="311"/>
      <c r="AR265" s="202" t="s">
        <v>1331</v>
      </c>
      <c r="AT265" s="202" t="s">
        <v>898</v>
      </c>
      <c r="AU265" s="202" t="s">
        <v>1226</v>
      </c>
      <c r="AY265" s="179" t="s">
        <v>1307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79" t="s">
        <v>1245</v>
      </c>
      <c r="BK265" s="203">
        <f>ROUND(I265*H265,2)</f>
        <v>0</v>
      </c>
      <c r="BL265" s="179" t="s">
        <v>1331</v>
      </c>
      <c r="BM265" s="202" t="s">
        <v>1484</v>
      </c>
    </row>
    <row r="266" spans="1:65" s="182" customFormat="1" x14ac:dyDescent="0.2">
      <c r="A266" s="311"/>
      <c r="B266" s="333"/>
      <c r="C266" s="311"/>
      <c r="D266" s="371" t="s">
        <v>1310</v>
      </c>
      <c r="E266" s="311"/>
      <c r="F266" s="372" t="s">
        <v>1485</v>
      </c>
      <c r="G266" s="311"/>
      <c r="H266" s="311"/>
      <c r="I266" s="210"/>
      <c r="J266" s="311"/>
      <c r="K266" s="311"/>
      <c r="L266" s="333"/>
      <c r="M266" s="412"/>
      <c r="N266" s="311"/>
      <c r="O266" s="311"/>
      <c r="P266" s="311"/>
      <c r="Q266" s="311"/>
      <c r="R266" s="311"/>
      <c r="S266" s="311"/>
      <c r="T266" s="311"/>
      <c r="U266" s="413"/>
      <c r="V266" s="311"/>
      <c r="AT266" s="179" t="s">
        <v>1310</v>
      </c>
      <c r="AU266" s="179" t="s">
        <v>1226</v>
      </c>
    </row>
    <row r="267" spans="1:65" s="182" customFormat="1" x14ac:dyDescent="0.2">
      <c r="A267" s="311"/>
      <c r="B267" s="333"/>
      <c r="C267" s="311"/>
      <c r="D267" s="373" t="s">
        <v>1312</v>
      </c>
      <c r="E267" s="311"/>
      <c r="F267" s="374" t="s">
        <v>1486</v>
      </c>
      <c r="G267" s="311"/>
      <c r="H267" s="311"/>
      <c r="I267" s="210"/>
      <c r="J267" s="311"/>
      <c r="K267" s="311"/>
      <c r="L267" s="333"/>
      <c r="M267" s="412"/>
      <c r="N267" s="311"/>
      <c r="O267" s="311"/>
      <c r="P267" s="311"/>
      <c r="Q267" s="311"/>
      <c r="R267" s="311"/>
      <c r="S267" s="311"/>
      <c r="T267" s="311"/>
      <c r="U267" s="413"/>
      <c r="V267" s="311"/>
      <c r="AT267" s="179" t="s">
        <v>1312</v>
      </c>
      <c r="AU267" s="179" t="s">
        <v>1226</v>
      </c>
    </row>
    <row r="268" spans="1:65" s="182" customFormat="1" ht="24.2" customHeight="1" x14ac:dyDescent="0.2">
      <c r="A268" s="311"/>
      <c r="B268" s="333"/>
      <c r="C268" s="367" t="s">
        <v>1487</v>
      </c>
      <c r="D268" s="367" t="s">
        <v>898</v>
      </c>
      <c r="E268" s="368" t="s">
        <v>1000</v>
      </c>
      <c r="F268" s="369" t="s">
        <v>1001</v>
      </c>
      <c r="G268" s="370" t="s">
        <v>742</v>
      </c>
      <c r="H268" s="326">
        <v>20</v>
      </c>
      <c r="I268" s="209"/>
      <c r="J268" s="406">
        <f>ROUND(I268*H268,2)</f>
        <v>0</v>
      </c>
      <c r="K268" s="407"/>
      <c r="L268" s="333"/>
      <c r="M268" s="408" t="s">
        <v>1259</v>
      </c>
      <c r="N268" s="409" t="s">
        <v>1271</v>
      </c>
      <c r="O268" s="311"/>
      <c r="P268" s="410">
        <f>O268*H268</f>
        <v>0</v>
      </c>
      <c r="Q268" s="410">
        <v>1.4970000000000001E-2</v>
      </c>
      <c r="R268" s="410">
        <f>Q268*H268</f>
        <v>0.2994</v>
      </c>
      <c r="S268" s="410">
        <v>0</v>
      </c>
      <c r="T268" s="410">
        <f>S268*H268</f>
        <v>0</v>
      </c>
      <c r="U268" s="411" t="s">
        <v>1259</v>
      </c>
      <c r="V268" s="311"/>
      <c r="AR268" s="202" t="s">
        <v>1331</v>
      </c>
      <c r="AT268" s="202" t="s">
        <v>898</v>
      </c>
      <c r="AU268" s="202" t="s">
        <v>1226</v>
      </c>
      <c r="AY268" s="179" t="s">
        <v>1307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79" t="s">
        <v>1245</v>
      </c>
      <c r="BK268" s="203">
        <f>ROUND(I268*H268,2)</f>
        <v>0</v>
      </c>
      <c r="BL268" s="179" t="s">
        <v>1331</v>
      </c>
      <c r="BM268" s="202" t="s">
        <v>1488</v>
      </c>
    </row>
    <row r="269" spans="1:65" s="182" customFormat="1" ht="29.25" x14ac:dyDescent="0.2">
      <c r="A269" s="311"/>
      <c r="B269" s="333"/>
      <c r="C269" s="311"/>
      <c r="D269" s="371" t="s">
        <v>1310</v>
      </c>
      <c r="E269" s="311"/>
      <c r="F269" s="372" t="s">
        <v>1489</v>
      </c>
      <c r="G269" s="311"/>
      <c r="H269" s="311"/>
      <c r="I269" s="210"/>
      <c r="J269" s="311"/>
      <c r="K269" s="311"/>
      <c r="L269" s="333"/>
      <c r="M269" s="412"/>
      <c r="N269" s="311"/>
      <c r="O269" s="311"/>
      <c r="P269" s="311"/>
      <c r="Q269" s="311"/>
      <c r="R269" s="311"/>
      <c r="S269" s="311"/>
      <c r="T269" s="311"/>
      <c r="U269" s="413"/>
      <c r="V269" s="311"/>
      <c r="AT269" s="179" t="s">
        <v>1310</v>
      </c>
      <c r="AU269" s="179" t="s">
        <v>1226</v>
      </c>
    </row>
    <row r="270" spans="1:65" s="182" customFormat="1" x14ac:dyDescent="0.2">
      <c r="A270" s="311"/>
      <c r="B270" s="333"/>
      <c r="C270" s="311"/>
      <c r="D270" s="373" t="s">
        <v>1312</v>
      </c>
      <c r="E270" s="311"/>
      <c r="F270" s="374" t="s">
        <v>1490</v>
      </c>
      <c r="G270" s="311"/>
      <c r="H270" s="311"/>
      <c r="I270" s="210"/>
      <c r="J270" s="311"/>
      <c r="K270" s="311"/>
      <c r="L270" s="333"/>
      <c r="M270" s="412"/>
      <c r="N270" s="311"/>
      <c r="O270" s="311"/>
      <c r="P270" s="311"/>
      <c r="Q270" s="311"/>
      <c r="R270" s="311"/>
      <c r="S270" s="311"/>
      <c r="T270" s="311"/>
      <c r="U270" s="413"/>
      <c r="V270" s="311"/>
      <c r="AT270" s="179" t="s">
        <v>1312</v>
      </c>
      <c r="AU270" s="179" t="s">
        <v>1226</v>
      </c>
    </row>
    <row r="271" spans="1:65" s="182" customFormat="1" ht="24.2" customHeight="1" x14ac:dyDescent="0.2">
      <c r="A271" s="311"/>
      <c r="B271" s="333"/>
      <c r="C271" s="367" t="s">
        <v>1491</v>
      </c>
      <c r="D271" s="367" t="s">
        <v>898</v>
      </c>
      <c r="E271" s="368" t="s">
        <v>1002</v>
      </c>
      <c r="F271" s="369" t="s">
        <v>1003</v>
      </c>
      <c r="G271" s="370" t="s">
        <v>742</v>
      </c>
      <c r="H271" s="326">
        <v>1</v>
      </c>
      <c r="I271" s="209"/>
      <c r="J271" s="406">
        <f>ROUND(I271*H271,2)</f>
        <v>0</v>
      </c>
      <c r="K271" s="407"/>
      <c r="L271" s="333"/>
      <c r="M271" s="408" t="s">
        <v>1259</v>
      </c>
      <c r="N271" s="409" t="s">
        <v>1271</v>
      </c>
      <c r="O271" s="311"/>
      <c r="P271" s="410">
        <f>O271*H271</f>
        <v>0</v>
      </c>
      <c r="Q271" s="410">
        <v>1.797E-2</v>
      </c>
      <c r="R271" s="410">
        <f>Q271*H271</f>
        <v>1.797E-2</v>
      </c>
      <c r="S271" s="410">
        <v>0</v>
      </c>
      <c r="T271" s="410">
        <f>S271*H271</f>
        <v>0</v>
      </c>
      <c r="U271" s="411" t="s">
        <v>1259</v>
      </c>
      <c r="V271" s="311"/>
      <c r="AR271" s="202" t="s">
        <v>1331</v>
      </c>
      <c r="AT271" s="202" t="s">
        <v>898</v>
      </c>
      <c r="AU271" s="202" t="s">
        <v>1226</v>
      </c>
      <c r="AY271" s="179" t="s">
        <v>1307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9" t="s">
        <v>1245</v>
      </c>
      <c r="BK271" s="203">
        <f>ROUND(I271*H271,2)</f>
        <v>0</v>
      </c>
      <c r="BL271" s="179" t="s">
        <v>1331</v>
      </c>
      <c r="BM271" s="202" t="s">
        <v>1492</v>
      </c>
    </row>
    <row r="272" spans="1:65" s="182" customFormat="1" ht="29.25" x14ac:dyDescent="0.2">
      <c r="A272" s="311"/>
      <c r="B272" s="333"/>
      <c r="C272" s="311"/>
      <c r="D272" s="371" t="s">
        <v>1310</v>
      </c>
      <c r="E272" s="311"/>
      <c r="F272" s="372" t="s">
        <v>1493</v>
      </c>
      <c r="G272" s="311"/>
      <c r="H272" s="311"/>
      <c r="I272" s="210"/>
      <c r="J272" s="311"/>
      <c r="K272" s="311"/>
      <c r="L272" s="333"/>
      <c r="M272" s="412"/>
      <c r="N272" s="311"/>
      <c r="O272" s="311"/>
      <c r="P272" s="311"/>
      <c r="Q272" s="311"/>
      <c r="R272" s="311"/>
      <c r="S272" s="311"/>
      <c r="T272" s="311"/>
      <c r="U272" s="413"/>
      <c r="V272" s="311"/>
      <c r="AT272" s="179" t="s">
        <v>1310</v>
      </c>
      <c r="AU272" s="179" t="s">
        <v>1226</v>
      </c>
    </row>
    <row r="273" spans="1:65" s="182" customFormat="1" x14ac:dyDescent="0.2">
      <c r="A273" s="311"/>
      <c r="B273" s="333"/>
      <c r="C273" s="311"/>
      <c r="D273" s="373" t="s">
        <v>1312</v>
      </c>
      <c r="E273" s="311"/>
      <c r="F273" s="374" t="s">
        <v>1494</v>
      </c>
      <c r="G273" s="311"/>
      <c r="H273" s="311"/>
      <c r="I273" s="210"/>
      <c r="J273" s="311"/>
      <c r="K273" s="311"/>
      <c r="L273" s="333"/>
      <c r="M273" s="412"/>
      <c r="N273" s="311"/>
      <c r="O273" s="311"/>
      <c r="P273" s="311"/>
      <c r="Q273" s="311"/>
      <c r="R273" s="311"/>
      <c r="S273" s="311"/>
      <c r="T273" s="311"/>
      <c r="U273" s="413"/>
      <c r="V273" s="311"/>
      <c r="AT273" s="179" t="s">
        <v>1312</v>
      </c>
      <c r="AU273" s="179" t="s">
        <v>1226</v>
      </c>
    </row>
    <row r="274" spans="1:65" s="182" customFormat="1" ht="21.75" customHeight="1" x14ac:dyDescent="0.2">
      <c r="A274" s="311"/>
      <c r="B274" s="333"/>
      <c r="C274" s="367" t="s">
        <v>1495</v>
      </c>
      <c r="D274" s="367" t="s">
        <v>898</v>
      </c>
      <c r="E274" s="368" t="s">
        <v>1004</v>
      </c>
      <c r="F274" s="369" t="s">
        <v>1005</v>
      </c>
      <c r="G274" s="370" t="s">
        <v>742</v>
      </c>
      <c r="H274" s="326">
        <v>1</v>
      </c>
      <c r="I274" s="209"/>
      <c r="J274" s="406">
        <f>ROUND(I274*H274,2)</f>
        <v>0</v>
      </c>
      <c r="K274" s="407"/>
      <c r="L274" s="333"/>
      <c r="M274" s="408" t="s">
        <v>1259</v>
      </c>
      <c r="N274" s="409" t="s">
        <v>1271</v>
      </c>
      <c r="O274" s="311"/>
      <c r="P274" s="410">
        <f>O274*H274</f>
        <v>0</v>
      </c>
      <c r="Q274" s="410">
        <v>0</v>
      </c>
      <c r="R274" s="410">
        <f>Q274*H274</f>
        <v>0</v>
      </c>
      <c r="S274" s="410">
        <v>2.4500000000000001E-2</v>
      </c>
      <c r="T274" s="410">
        <f>S274*H274</f>
        <v>2.4500000000000001E-2</v>
      </c>
      <c r="U274" s="411" t="s">
        <v>1259</v>
      </c>
      <c r="V274" s="311"/>
      <c r="AR274" s="202" t="s">
        <v>1331</v>
      </c>
      <c r="AT274" s="202" t="s">
        <v>898</v>
      </c>
      <c r="AU274" s="202" t="s">
        <v>1226</v>
      </c>
      <c r="AY274" s="179" t="s">
        <v>1307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79" t="s">
        <v>1245</v>
      </c>
      <c r="BK274" s="203">
        <f>ROUND(I274*H274,2)</f>
        <v>0</v>
      </c>
      <c r="BL274" s="179" t="s">
        <v>1331</v>
      </c>
      <c r="BM274" s="202" t="s">
        <v>1496</v>
      </c>
    </row>
    <row r="275" spans="1:65" s="182" customFormat="1" ht="19.5" x14ac:dyDescent="0.2">
      <c r="A275" s="311"/>
      <c r="B275" s="333"/>
      <c r="C275" s="311"/>
      <c r="D275" s="371" t="s">
        <v>1310</v>
      </c>
      <c r="E275" s="311"/>
      <c r="F275" s="372" t="s">
        <v>1497</v>
      </c>
      <c r="G275" s="311"/>
      <c r="H275" s="311"/>
      <c r="I275" s="210"/>
      <c r="J275" s="311"/>
      <c r="K275" s="311"/>
      <c r="L275" s="333"/>
      <c r="M275" s="412"/>
      <c r="N275" s="311"/>
      <c r="O275" s="311"/>
      <c r="P275" s="311"/>
      <c r="Q275" s="311"/>
      <c r="R275" s="311"/>
      <c r="S275" s="311"/>
      <c r="T275" s="311"/>
      <c r="U275" s="413"/>
      <c r="V275" s="311"/>
      <c r="AT275" s="179" t="s">
        <v>1310</v>
      </c>
      <c r="AU275" s="179" t="s">
        <v>1226</v>
      </c>
    </row>
    <row r="276" spans="1:65" s="182" customFormat="1" x14ac:dyDescent="0.2">
      <c r="A276" s="311"/>
      <c r="B276" s="333"/>
      <c r="C276" s="311"/>
      <c r="D276" s="373" t="s">
        <v>1312</v>
      </c>
      <c r="E276" s="311"/>
      <c r="F276" s="374" t="s">
        <v>1498</v>
      </c>
      <c r="G276" s="311"/>
      <c r="H276" s="311"/>
      <c r="I276" s="210"/>
      <c r="J276" s="311"/>
      <c r="K276" s="311"/>
      <c r="L276" s="333"/>
      <c r="M276" s="412"/>
      <c r="N276" s="311"/>
      <c r="O276" s="311"/>
      <c r="P276" s="311"/>
      <c r="Q276" s="311"/>
      <c r="R276" s="311"/>
      <c r="S276" s="311"/>
      <c r="T276" s="311"/>
      <c r="U276" s="413"/>
      <c r="V276" s="311"/>
      <c r="AT276" s="179" t="s">
        <v>1312</v>
      </c>
      <c r="AU276" s="179" t="s">
        <v>1226</v>
      </c>
    </row>
    <row r="277" spans="1:65" s="182" customFormat="1" ht="24.2" customHeight="1" x14ac:dyDescent="0.2">
      <c r="A277" s="311"/>
      <c r="B277" s="333"/>
      <c r="C277" s="367" t="s">
        <v>1499</v>
      </c>
      <c r="D277" s="367" t="s">
        <v>898</v>
      </c>
      <c r="E277" s="368" t="s">
        <v>1006</v>
      </c>
      <c r="F277" s="369" t="s">
        <v>1007</v>
      </c>
      <c r="G277" s="370" t="s">
        <v>742</v>
      </c>
      <c r="H277" s="326">
        <v>2</v>
      </c>
      <c r="I277" s="209"/>
      <c r="J277" s="406">
        <f>ROUND(I277*H277,2)</f>
        <v>0</v>
      </c>
      <c r="K277" s="407"/>
      <c r="L277" s="333"/>
      <c r="M277" s="408" t="s">
        <v>1259</v>
      </c>
      <c r="N277" s="409" t="s">
        <v>1271</v>
      </c>
      <c r="O277" s="311"/>
      <c r="P277" s="410">
        <f>O277*H277</f>
        <v>0</v>
      </c>
      <c r="Q277" s="410">
        <v>7.5000000000000002E-4</v>
      </c>
      <c r="R277" s="410">
        <f>Q277*H277</f>
        <v>1.5E-3</v>
      </c>
      <c r="S277" s="410">
        <v>0</v>
      </c>
      <c r="T277" s="410">
        <f>S277*H277</f>
        <v>0</v>
      </c>
      <c r="U277" s="411" t="s">
        <v>1259</v>
      </c>
      <c r="V277" s="311"/>
      <c r="AR277" s="202" t="s">
        <v>1331</v>
      </c>
      <c r="AT277" s="202" t="s">
        <v>898</v>
      </c>
      <c r="AU277" s="202" t="s">
        <v>1226</v>
      </c>
      <c r="AY277" s="179" t="s">
        <v>1307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79" t="s">
        <v>1245</v>
      </c>
      <c r="BK277" s="203">
        <f>ROUND(I277*H277,2)</f>
        <v>0</v>
      </c>
      <c r="BL277" s="179" t="s">
        <v>1331</v>
      </c>
      <c r="BM277" s="202" t="s">
        <v>1500</v>
      </c>
    </row>
    <row r="278" spans="1:65" s="182" customFormat="1" ht="19.5" x14ac:dyDescent="0.2">
      <c r="A278" s="311"/>
      <c r="B278" s="333"/>
      <c r="C278" s="311"/>
      <c r="D278" s="371" t="s">
        <v>1310</v>
      </c>
      <c r="E278" s="311"/>
      <c r="F278" s="372" t="s">
        <v>1501</v>
      </c>
      <c r="G278" s="311"/>
      <c r="H278" s="311"/>
      <c r="I278" s="210"/>
      <c r="J278" s="311"/>
      <c r="K278" s="311"/>
      <c r="L278" s="333"/>
      <c r="M278" s="412"/>
      <c r="N278" s="311"/>
      <c r="O278" s="311"/>
      <c r="P278" s="311"/>
      <c r="Q278" s="311"/>
      <c r="R278" s="311"/>
      <c r="S278" s="311"/>
      <c r="T278" s="311"/>
      <c r="U278" s="413"/>
      <c r="V278" s="311"/>
      <c r="AT278" s="179" t="s">
        <v>1310</v>
      </c>
      <c r="AU278" s="179" t="s">
        <v>1226</v>
      </c>
    </row>
    <row r="279" spans="1:65" s="182" customFormat="1" x14ac:dyDescent="0.2">
      <c r="A279" s="311"/>
      <c r="B279" s="333"/>
      <c r="C279" s="311"/>
      <c r="D279" s="373" t="s">
        <v>1312</v>
      </c>
      <c r="E279" s="311"/>
      <c r="F279" s="374" t="s">
        <v>1502</v>
      </c>
      <c r="G279" s="311"/>
      <c r="H279" s="311"/>
      <c r="I279" s="210"/>
      <c r="J279" s="311"/>
      <c r="K279" s="311"/>
      <c r="L279" s="333"/>
      <c r="M279" s="412"/>
      <c r="N279" s="311"/>
      <c r="O279" s="311"/>
      <c r="P279" s="311"/>
      <c r="Q279" s="311"/>
      <c r="R279" s="311"/>
      <c r="S279" s="311"/>
      <c r="T279" s="311"/>
      <c r="U279" s="413"/>
      <c r="V279" s="311"/>
      <c r="AT279" s="179" t="s">
        <v>1312</v>
      </c>
      <c r="AU279" s="179" t="s">
        <v>1226</v>
      </c>
    </row>
    <row r="280" spans="1:65" s="182" customFormat="1" ht="24.2" customHeight="1" x14ac:dyDescent="0.2">
      <c r="A280" s="311"/>
      <c r="B280" s="333"/>
      <c r="C280" s="367" t="s">
        <v>1503</v>
      </c>
      <c r="D280" s="367" t="s">
        <v>898</v>
      </c>
      <c r="E280" s="368" t="s">
        <v>1008</v>
      </c>
      <c r="F280" s="369" t="s">
        <v>1009</v>
      </c>
      <c r="G280" s="370" t="s">
        <v>742</v>
      </c>
      <c r="H280" s="326">
        <v>2</v>
      </c>
      <c r="I280" s="209"/>
      <c r="J280" s="406">
        <f>ROUND(I280*H280,2)</f>
        <v>0</v>
      </c>
      <c r="K280" s="407"/>
      <c r="L280" s="333"/>
      <c r="M280" s="408" t="s">
        <v>1259</v>
      </c>
      <c r="N280" s="409" t="s">
        <v>1271</v>
      </c>
      <c r="O280" s="311"/>
      <c r="P280" s="410">
        <f>O280*H280</f>
        <v>0</v>
      </c>
      <c r="Q280" s="410">
        <v>7.5000000000000002E-4</v>
      </c>
      <c r="R280" s="410">
        <f>Q280*H280</f>
        <v>1.5E-3</v>
      </c>
      <c r="S280" s="410">
        <v>0</v>
      </c>
      <c r="T280" s="410">
        <f>S280*H280</f>
        <v>0</v>
      </c>
      <c r="U280" s="411" t="s">
        <v>1259</v>
      </c>
      <c r="V280" s="311"/>
      <c r="AR280" s="202" t="s">
        <v>1331</v>
      </c>
      <c r="AT280" s="202" t="s">
        <v>898</v>
      </c>
      <c r="AU280" s="202" t="s">
        <v>1226</v>
      </c>
      <c r="AY280" s="179" t="s">
        <v>1307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179" t="s">
        <v>1245</v>
      </c>
      <c r="BK280" s="203">
        <f>ROUND(I280*H280,2)</f>
        <v>0</v>
      </c>
      <c r="BL280" s="179" t="s">
        <v>1331</v>
      </c>
      <c r="BM280" s="202" t="s">
        <v>1504</v>
      </c>
    </row>
    <row r="281" spans="1:65" s="182" customFormat="1" ht="19.5" x14ac:dyDescent="0.2">
      <c r="A281" s="311"/>
      <c r="B281" s="333"/>
      <c r="C281" s="311"/>
      <c r="D281" s="371" t="s">
        <v>1310</v>
      </c>
      <c r="E281" s="311"/>
      <c r="F281" s="372" t="s">
        <v>1505</v>
      </c>
      <c r="G281" s="311"/>
      <c r="H281" s="311"/>
      <c r="I281" s="210"/>
      <c r="J281" s="311"/>
      <c r="K281" s="311"/>
      <c r="L281" s="333"/>
      <c r="M281" s="412"/>
      <c r="N281" s="311"/>
      <c r="O281" s="311"/>
      <c r="P281" s="311"/>
      <c r="Q281" s="311"/>
      <c r="R281" s="311"/>
      <c r="S281" s="311"/>
      <c r="T281" s="311"/>
      <c r="U281" s="413"/>
      <c r="V281" s="311"/>
      <c r="AT281" s="179" t="s">
        <v>1310</v>
      </c>
      <c r="AU281" s="179" t="s">
        <v>1226</v>
      </c>
    </row>
    <row r="282" spans="1:65" s="182" customFormat="1" x14ac:dyDescent="0.2">
      <c r="A282" s="311"/>
      <c r="B282" s="333"/>
      <c r="C282" s="311"/>
      <c r="D282" s="373" t="s">
        <v>1312</v>
      </c>
      <c r="E282" s="311"/>
      <c r="F282" s="374" t="s">
        <v>1506</v>
      </c>
      <c r="G282" s="311"/>
      <c r="H282" s="311"/>
      <c r="I282" s="210"/>
      <c r="J282" s="311"/>
      <c r="K282" s="311"/>
      <c r="L282" s="333"/>
      <c r="M282" s="412"/>
      <c r="N282" s="311"/>
      <c r="O282" s="311"/>
      <c r="P282" s="311"/>
      <c r="Q282" s="311"/>
      <c r="R282" s="311"/>
      <c r="S282" s="311"/>
      <c r="T282" s="311"/>
      <c r="U282" s="413"/>
      <c r="V282" s="311"/>
      <c r="AT282" s="179" t="s">
        <v>1312</v>
      </c>
      <c r="AU282" s="179" t="s">
        <v>1226</v>
      </c>
    </row>
    <row r="283" spans="1:65" s="182" customFormat="1" ht="24.2" customHeight="1" x14ac:dyDescent="0.2">
      <c r="A283" s="311"/>
      <c r="B283" s="333"/>
      <c r="C283" s="367" t="s">
        <v>1507</v>
      </c>
      <c r="D283" s="367" t="s">
        <v>898</v>
      </c>
      <c r="E283" s="368" t="s">
        <v>1010</v>
      </c>
      <c r="F283" s="369" t="s">
        <v>1011</v>
      </c>
      <c r="G283" s="370" t="s">
        <v>742</v>
      </c>
      <c r="H283" s="326">
        <v>2</v>
      </c>
      <c r="I283" s="209"/>
      <c r="J283" s="406">
        <f>ROUND(I283*H283,2)</f>
        <v>0</v>
      </c>
      <c r="K283" s="407"/>
      <c r="L283" s="333"/>
      <c r="M283" s="408" t="s">
        <v>1259</v>
      </c>
      <c r="N283" s="409" t="s">
        <v>1271</v>
      </c>
      <c r="O283" s="311"/>
      <c r="P283" s="410">
        <f>O283*H283</f>
        <v>0</v>
      </c>
      <c r="Q283" s="410">
        <v>0</v>
      </c>
      <c r="R283" s="410">
        <f>Q283*H283</f>
        <v>0</v>
      </c>
      <c r="S283" s="410">
        <v>1.7069999999999998E-2</v>
      </c>
      <c r="T283" s="410">
        <f>S283*H283</f>
        <v>3.4139999999999997E-2</v>
      </c>
      <c r="U283" s="411" t="s">
        <v>1259</v>
      </c>
      <c r="V283" s="311"/>
      <c r="AR283" s="202" t="s">
        <v>1331</v>
      </c>
      <c r="AT283" s="202" t="s">
        <v>898</v>
      </c>
      <c r="AU283" s="202" t="s">
        <v>1226</v>
      </c>
      <c r="AY283" s="179" t="s">
        <v>1307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79" t="s">
        <v>1245</v>
      </c>
      <c r="BK283" s="203">
        <f>ROUND(I283*H283,2)</f>
        <v>0</v>
      </c>
      <c r="BL283" s="179" t="s">
        <v>1331</v>
      </c>
      <c r="BM283" s="202" t="s">
        <v>1508</v>
      </c>
    </row>
    <row r="284" spans="1:65" s="182" customFormat="1" x14ac:dyDescent="0.2">
      <c r="A284" s="311"/>
      <c r="B284" s="333"/>
      <c r="C284" s="311"/>
      <c r="D284" s="371" t="s">
        <v>1310</v>
      </c>
      <c r="E284" s="311"/>
      <c r="F284" s="372" t="s">
        <v>1509</v>
      </c>
      <c r="G284" s="311"/>
      <c r="H284" s="311"/>
      <c r="I284" s="210"/>
      <c r="J284" s="311"/>
      <c r="K284" s="311"/>
      <c r="L284" s="333"/>
      <c r="M284" s="412"/>
      <c r="N284" s="311"/>
      <c r="O284" s="311"/>
      <c r="P284" s="311"/>
      <c r="Q284" s="311"/>
      <c r="R284" s="311"/>
      <c r="S284" s="311"/>
      <c r="T284" s="311"/>
      <c r="U284" s="413"/>
      <c r="V284" s="311"/>
      <c r="AT284" s="179" t="s">
        <v>1310</v>
      </c>
      <c r="AU284" s="179" t="s">
        <v>1226</v>
      </c>
    </row>
    <row r="285" spans="1:65" s="182" customFormat="1" x14ac:dyDescent="0.2">
      <c r="A285" s="311"/>
      <c r="B285" s="333"/>
      <c r="C285" s="311"/>
      <c r="D285" s="373" t="s">
        <v>1312</v>
      </c>
      <c r="E285" s="311"/>
      <c r="F285" s="374" t="s">
        <v>1510</v>
      </c>
      <c r="G285" s="311"/>
      <c r="H285" s="311"/>
      <c r="I285" s="210"/>
      <c r="J285" s="311"/>
      <c r="K285" s="311"/>
      <c r="L285" s="333"/>
      <c r="M285" s="412"/>
      <c r="N285" s="311"/>
      <c r="O285" s="311"/>
      <c r="P285" s="311"/>
      <c r="Q285" s="311"/>
      <c r="R285" s="311"/>
      <c r="S285" s="311"/>
      <c r="T285" s="311"/>
      <c r="U285" s="413"/>
      <c r="V285" s="311"/>
      <c r="AT285" s="179" t="s">
        <v>1312</v>
      </c>
      <c r="AU285" s="179" t="s">
        <v>1226</v>
      </c>
    </row>
    <row r="286" spans="1:65" s="182" customFormat="1" ht="16.5" customHeight="1" x14ac:dyDescent="0.2">
      <c r="A286" s="311"/>
      <c r="B286" s="333"/>
      <c r="C286" s="367" t="s">
        <v>1511</v>
      </c>
      <c r="D286" s="367" t="s">
        <v>898</v>
      </c>
      <c r="E286" s="368" t="s">
        <v>1012</v>
      </c>
      <c r="F286" s="369" t="s">
        <v>1013</v>
      </c>
      <c r="G286" s="370" t="s">
        <v>742</v>
      </c>
      <c r="H286" s="326">
        <v>1</v>
      </c>
      <c r="I286" s="209"/>
      <c r="J286" s="406">
        <f>ROUND(I286*H286,2)</f>
        <v>0</v>
      </c>
      <c r="K286" s="407"/>
      <c r="L286" s="333"/>
      <c r="M286" s="408" t="s">
        <v>1259</v>
      </c>
      <c r="N286" s="409" t="s">
        <v>1271</v>
      </c>
      <c r="O286" s="311"/>
      <c r="P286" s="410">
        <f>O286*H286</f>
        <v>0</v>
      </c>
      <c r="Q286" s="410">
        <v>4.2999999999999999E-4</v>
      </c>
      <c r="R286" s="410">
        <f>Q286*H286</f>
        <v>4.2999999999999999E-4</v>
      </c>
      <c r="S286" s="410">
        <v>0</v>
      </c>
      <c r="T286" s="410">
        <f>S286*H286</f>
        <v>0</v>
      </c>
      <c r="U286" s="411" t="s">
        <v>1259</v>
      </c>
      <c r="V286" s="311"/>
      <c r="AR286" s="202" t="s">
        <v>1331</v>
      </c>
      <c r="AT286" s="202" t="s">
        <v>898</v>
      </c>
      <c r="AU286" s="202" t="s">
        <v>1226</v>
      </c>
      <c r="AY286" s="179" t="s">
        <v>1307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79" t="s">
        <v>1245</v>
      </c>
      <c r="BK286" s="203">
        <f>ROUND(I286*H286,2)</f>
        <v>0</v>
      </c>
      <c r="BL286" s="179" t="s">
        <v>1331</v>
      </c>
      <c r="BM286" s="202" t="s">
        <v>1512</v>
      </c>
    </row>
    <row r="287" spans="1:65" s="182" customFormat="1" x14ac:dyDescent="0.2">
      <c r="A287" s="311"/>
      <c r="B287" s="333"/>
      <c r="C287" s="311"/>
      <c r="D287" s="371" t="s">
        <v>1310</v>
      </c>
      <c r="E287" s="311"/>
      <c r="F287" s="372" t="s">
        <v>1513</v>
      </c>
      <c r="G287" s="311"/>
      <c r="H287" s="311"/>
      <c r="I287" s="210"/>
      <c r="J287" s="311"/>
      <c r="K287" s="311"/>
      <c r="L287" s="333"/>
      <c r="M287" s="412"/>
      <c r="N287" s="311"/>
      <c r="O287" s="311"/>
      <c r="P287" s="311"/>
      <c r="Q287" s="311"/>
      <c r="R287" s="311"/>
      <c r="S287" s="311"/>
      <c r="T287" s="311"/>
      <c r="U287" s="413"/>
      <c r="V287" s="311"/>
      <c r="AT287" s="179" t="s">
        <v>1310</v>
      </c>
      <c r="AU287" s="179" t="s">
        <v>1226</v>
      </c>
    </row>
    <row r="288" spans="1:65" s="182" customFormat="1" x14ac:dyDescent="0.2">
      <c r="A288" s="311"/>
      <c r="B288" s="333"/>
      <c r="C288" s="311"/>
      <c r="D288" s="373" t="s">
        <v>1312</v>
      </c>
      <c r="E288" s="311"/>
      <c r="F288" s="374" t="s">
        <v>1514</v>
      </c>
      <c r="G288" s="311"/>
      <c r="H288" s="311"/>
      <c r="I288" s="210"/>
      <c r="J288" s="311"/>
      <c r="K288" s="311"/>
      <c r="L288" s="333"/>
      <c r="M288" s="412"/>
      <c r="N288" s="311"/>
      <c r="O288" s="311"/>
      <c r="P288" s="311"/>
      <c r="Q288" s="311"/>
      <c r="R288" s="311"/>
      <c r="S288" s="311"/>
      <c r="T288" s="311"/>
      <c r="U288" s="413"/>
      <c r="V288" s="311"/>
      <c r="AT288" s="179" t="s">
        <v>1312</v>
      </c>
      <c r="AU288" s="179" t="s">
        <v>1226</v>
      </c>
    </row>
    <row r="289" spans="1:65" s="182" customFormat="1" ht="16.5" customHeight="1" x14ac:dyDescent="0.2">
      <c r="A289" s="311"/>
      <c r="B289" s="333"/>
      <c r="C289" s="375" t="s">
        <v>1515</v>
      </c>
      <c r="D289" s="375" t="s">
        <v>985</v>
      </c>
      <c r="E289" s="376" t="s">
        <v>1014</v>
      </c>
      <c r="F289" s="377" t="s">
        <v>1015</v>
      </c>
      <c r="G289" s="378" t="s">
        <v>292</v>
      </c>
      <c r="H289" s="327">
        <v>1</v>
      </c>
      <c r="I289" s="211"/>
      <c r="J289" s="414">
        <f>ROUND(I289*H289,2)</f>
        <v>0</v>
      </c>
      <c r="K289" s="415"/>
      <c r="L289" s="416"/>
      <c r="M289" s="417" t="s">
        <v>1259</v>
      </c>
      <c r="N289" s="418" t="s">
        <v>1271</v>
      </c>
      <c r="O289" s="311"/>
      <c r="P289" s="410">
        <f>O289*H289</f>
        <v>0</v>
      </c>
      <c r="Q289" s="410">
        <v>4.0000000000000001E-3</v>
      </c>
      <c r="R289" s="410">
        <f>Q289*H289</f>
        <v>4.0000000000000001E-3</v>
      </c>
      <c r="S289" s="410">
        <v>0</v>
      </c>
      <c r="T289" s="410">
        <f>S289*H289</f>
        <v>0</v>
      </c>
      <c r="U289" s="411" t="s">
        <v>1259</v>
      </c>
      <c r="V289" s="311"/>
      <c r="AR289" s="202" t="s">
        <v>1425</v>
      </c>
      <c r="AT289" s="202" t="s">
        <v>985</v>
      </c>
      <c r="AU289" s="202" t="s">
        <v>1226</v>
      </c>
      <c r="AY289" s="179" t="s">
        <v>1307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79" t="s">
        <v>1245</v>
      </c>
      <c r="BK289" s="203">
        <f>ROUND(I289*H289,2)</f>
        <v>0</v>
      </c>
      <c r="BL289" s="179" t="s">
        <v>1331</v>
      </c>
      <c r="BM289" s="202" t="s">
        <v>1516</v>
      </c>
    </row>
    <row r="290" spans="1:65" s="182" customFormat="1" x14ac:dyDescent="0.2">
      <c r="A290" s="311"/>
      <c r="B290" s="333"/>
      <c r="C290" s="311"/>
      <c r="D290" s="371" t="s">
        <v>1310</v>
      </c>
      <c r="E290" s="311"/>
      <c r="F290" s="372" t="s">
        <v>1015</v>
      </c>
      <c r="G290" s="311"/>
      <c r="H290" s="311"/>
      <c r="I290" s="210"/>
      <c r="J290" s="311"/>
      <c r="K290" s="311"/>
      <c r="L290" s="333"/>
      <c r="M290" s="412"/>
      <c r="N290" s="311"/>
      <c r="O290" s="311"/>
      <c r="P290" s="311"/>
      <c r="Q290" s="311"/>
      <c r="R290" s="311"/>
      <c r="S290" s="311"/>
      <c r="T290" s="311"/>
      <c r="U290" s="413"/>
      <c r="V290" s="311"/>
      <c r="AT290" s="179" t="s">
        <v>1310</v>
      </c>
      <c r="AU290" s="179" t="s">
        <v>1226</v>
      </c>
    </row>
    <row r="291" spans="1:65" s="182" customFormat="1" ht="16.5" customHeight="1" x14ac:dyDescent="0.2">
      <c r="A291" s="311"/>
      <c r="B291" s="333"/>
      <c r="C291" s="367" t="s">
        <v>1517</v>
      </c>
      <c r="D291" s="367" t="s">
        <v>898</v>
      </c>
      <c r="E291" s="368" t="s">
        <v>1016</v>
      </c>
      <c r="F291" s="369" t="s">
        <v>1017</v>
      </c>
      <c r="G291" s="370" t="s">
        <v>742</v>
      </c>
      <c r="H291" s="326">
        <v>2</v>
      </c>
      <c r="I291" s="209"/>
      <c r="J291" s="406">
        <f>ROUND(I291*H291,2)</f>
        <v>0</v>
      </c>
      <c r="K291" s="407"/>
      <c r="L291" s="333"/>
      <c r="M291" s="408" t="s">
        <v>1259</v>
      </c>
      <c r="N291" s="409" t="s">
        <v>1271</v>
      </c>
      <c r="O291" s="311"/>
      <c r="P291" s="410">
        <f>O291*H291</f>
        <v>0</v>
      </c>
      <c r="Q291" s="410">
        <v>0</v>
      </c>
      <c r="R291" s="410">
        <f>Q291*H291</f>
        <v>0</v>
      </c>
      <c r="S291" s="410">
        <v>3.4700000000000002E-2</v>
      </c>
      <c r="T291" s="410">
        <f>S291*H291</f>
        <v>6.9400000000000003E-2</v>
      </c>
      <c r="U291" s="411" t="s">
        <v>1259</v>
      </c>
      <c r="V291" s="311"/>
      <c r="AR291" s="202" t="s">
        <v>1331</v>
      </c>
      <c r="AT291" s="202" t="s">
        <v>898</v>
      </c>
      <c r="AU291" s="202" t="s">
        <v>1226</v>
      </c>
      <c r="AY291" s="179" t="s">
        <v>1307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79" t="s">
        <v>1245</v>
      </c>
      <c r="BK291" s="203">
        <f>ROUND(I291*H291,2)</f>
        <v>0</v>
      </c>
      <c r="BL291" s="179" t="s">
        <v>1331</v>
      </c>
      <c r="BM291" s="202" t="s">
        <v>1518</v>
      </c>
    </row>
    <row r="292" spans="1:65" s="182" customFormat="1" ht="19.5" x14ac:dyDescent="0.2">
      <c r="A292" s="311"/>
      <c r="B292" s="333"/>
      <c r="C292" s="311"/>
      <c r="D292" s="371" t="s">
        <v>1310</v>
      </c>
      <c r="E292" s="311"/>
      <c r="F292" s="372" t="s">
        <v>1519</v>
      </c>
      <c r="G292" s="311"/>
      <c r="H292" s="311"/>
      <c r="I292" s="210"/>
      <c r="J292" s="311"/>
      <c r="K292" s="311"/>
      <c r="L292" s="333"/>
      <c r="M292" s="412"/>
      <c r="N292" s="311"/>
      <c r="O292" s="311"/>
      <c r="P292" s="311"/>
      <c r="Q292" s="311"/>
      <c r="R292" s="311"/>
      <c r="S292" s="311"/>
      <c r="T292" s="311"/>
      <c r="U292" s="413"/>
      <c r="V292" s="311"/>
      <c r="AT292" s="179" t="s">
        <v>1310</v>
      </c>
      <c r="AU292" s="179" t="s">
        <v>1226</v>
      </c>
    </row>
    <row r="293" spans="1:65" s="182" customFormat="1" x14ac:dyDescent="0.2">
      <c r="A293" s="311"/>
      <c r="B293" s="333"/>
      <c r="C293" s="311"/>
      <c r="D293" s="373" t="s">
        <v>1312</v>
      </c>
      <c r="E293" s="311"/>
      <c r="F293" s="374" t="s">
        <v>1520</v>
      </c>
      <c r="G293" s="311"/>
      <c r="H293" s="311"/>
      <c r="I293" s="210"/>
      <c r="J293" s="311"/>
      <c r="K293" s="311"/>
      <c r="L293" s="333"/>
      <c r="M293" s="412"/>
      <c r="N293" s="311"/>
      <c r="O293" s="311"/>
      <c r="P293" s="311"/>
      <c r="Q293" s="311"/>
      <c r="R293" s="311"/>
      <c r="S293" s="311"/>
      <c r="T293" s="311"/>
      <c r="U293" s="413"/>
      <c r="V293" s="311"/>
      <c r="AT293" s="179" t="s">
        <v>1312</v>
      </c>
      <c r="AU293" s="179" t="s">
        <v>1226</v>
      </c>
    </row>
    <row r="294" spans="1:65" s="182" customFormat="1" ht="24.2" customHeight="1" x14ac:dyDescent="0.2">
      <c r="A294" s="311"/>
      <c r="B294" s="333"/>
      <c r="C294" s="367" t="s">
        <v>1521</v>
      </c>
      <c r="D294" s="367" t="s">
        <v>898</v>
      </c>
      <c r="E294" s="368" t="s">
        <v>1018</v>
      </c>
      <c r="F294" s="369" t="s">
        <v>1019</v>
      </c>
      <c r="G294" s="370" t="s">
        <v>742</v>
      </c>
      <c r="H294" s="326">
        <v>2</v>
      </c>
      <c r="I294" s="209"/>
      <c r="J294" s="406">
        <f>ROUND(I294*H294,2)</f>
        <v>0</v>
      </c>
      <c r="K294" s="407"/>
      <c r="L294" s="333"/>
      <c r="M294" s="408" t="s">
        <v>1259</v>
      </c>
      <c r="N294" s="409" t="s">
        <v>1271</v>
      </c>
      <c r="O294" s="311"/>
      <c r="P294" s="410">
        <f>O294*H294</f>
        <v>0</v>
      </c>
      <c r="Q294" s="410">
        <v>1.8689999999999998E-2</v>
      </c>
      <c r="R294" s="410">
        <f>Q294*H294</f>
        <v>3.7379999999999997E-2</v>
      </c>
      <c r="S294" s="410">
        <v>0</v>
      </c>
      <c r="T294" s="410">
        <f>S294*H294</f>
        <v>0</v>
      </c>
      <c r="U294" s="411" t="s">
        <v>1259</v>
      </c>
      <c r="V294" s="311"/>
      <c r="AR294" s="202" t="s">
        <v>1331</v>
      </c>
      <c r="AT294" s="202" t="s">
        <v>898</v>
      </c>
      <c r="AU294" s="202" t="s">
        <v>1226</v>
      </c>
      <c r="AY294" s="179" t="s">
        <v>1307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79" t="s">
        <v>1245</v>
      </c>
      <c r="BK294" s="203">
        <f>ROUND(I294*H294,2)</f>
        <v>0</v>
      </c>
      <c r="BL294" s="179" t="s">
        <v>1331</v>
      </c>
      <c r="BM294" s="202" t="s">
        <v>1522</v>
      </c>
    </row>
    <row r="295" spans="1:65" s="182" customFormat="1" ht="19.5" x14ac:dyDescent="0.2">
      <c r="A295" s="311"/>
      <c r="B295" s="333"/>
      <c r="C295" s="311"/>
      <c r="D295" s="371" t="s">
        <v>1310</v>
      </c>
      <c r="E295" s="311"/>
      <c r="F295" s="372" t="s">
        <v>1523</v>
      </c>
      <c r="G295" s="311"/>
      <c r="H295" s="311"/>
      <c r="I295" s="210"/>
      <c r="J295" s="311"/>
      <c r="K295" s="311"/>
      <c r="L295" s="333"/>
      <c r="M295" s="412"/>
      <c r="N295" s="311"/>
      <c r="O295" s="311"/>
      <c r="P295" s="311"/>
      <c r="Q295" s="311"/>
      <c r="R295" s="311"/>
      <c r="S295" s="311"/>
      <c r="T295" s="311"/>
      <c r="U295" s="413"/>
      <c r="V295" s="311"/>
      <c r="AT295" s="179" t="s">
        <v>1310</v>
      </c>
      <c r="AU295" s="179" t="s">
        <v>1226</v>
      </c>
    </row>
    <row r="296" spans="1:65" s="182" customFormat="1" x14ac:dyDescent="0.2">
      <c r="A296" s="311"/>
      <c r="B296" s="333"/>
      <c r="C296" s="311"/>
      <c r="D296" s="373" t="s">
        <v>1312</v>
      </c>
      <c r="E296" s="311"/>
      <c r="F296" s="374" t="s">
        <v>1524</v>
      </c>
      <c r="G296" s="311"/>
      <c r="H296" s="311"/>
      <c r="I296" s="210"/>
      <c r="J296" s="311"/>
      <c r="K296" s="311"/>
      <c r="L296" s="333"/>
      <c r="M296" s="412"/>
      <c r="N296" s="311"/>
      <c r="O296" s="311"/>
      <c r="P296" s="311"/>
      <c r="Q296" s="311"/>
      <c r="R296" s="311"/>
      <c r="S296" s="311"/>
      <c r="T296" s="311"/>
      <c r="U296" s="413"/>
      <c r="V296" s="311"/>
      <c r="AT296" s="179" t="s">
        <v>1312</v>
      </c>
      <c r="AU296" s="179" t="s">
        <v>1226</v>
      </c>
    </row>
    <row r="297" spans="1:65" s="182" customFormat="1" ht="21.75" customHeight="1" x14ac:dyDescent="0.2">
      <c r="A297" s="311"/>
      <c r="B297" s="333"/>
      <c r="C297" s="367" t="s">
        <v>1525</v>
      </c>
      <c r="D297" s="367" t="s">
        <v>898</v>
      </c>
      <c r="E297" s="368" t="s">
        <v>1020</v>
      </c>
      <c r="F297" s="369" t="s">
        <v>1021</v>
      </c>
      <c r="G297" s="370" t="s">
        <v>742</v>
      </c>
      <c r="H297" s="326">
        <v>1</v>
      </c>
      <c r="I297" s="209"/>
      <c r="J297" s="406">
        <f>ROUND(I297*H297,2)</f>
        <v>0</v>
      </c>
      <c r="K297" s="407"/>
      <c r="L297" s="333"/>
      <c r="M297" s="408" t="s">
        <v>1259</v>
      </c>
      <c r="N297" s="409" t="s">
        <v>1271</v>
      </c>
      <c r="O297" s="311"/>
      <c r="P297" s="410">
        <f>O297*H297</f>
        <v>0</v>
      </c>
      <c r="Q297" s="410">
        <v>0</v>
      </c>
      <c r="R297" s="410">
        <f>Q297*H297</f>
        <v>0</v>
      </c>
      <c r="S297" s="410">
        <v>0.155</v>
      </c>
      <c r="T297" s="410">
        <f>S297*H297</f>
        <v>0.155</v>
      </c>
      <c r="U297" s="411" t="s">
        <v>1259</v>
      </c>
      <c r="V297" s="311"/>
      <c r="AR297" s="202" t="s">
        <v>1331</v>
      </c>
      <c r="AT297" s="202" t="s">
        <v>898</v>
      </c>
      <c r="AU297" s="202" t="s">
        <v>1226</v>
      </c>
      <c r="AY297" s="179" t="s">
        <v>1307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79" t="s">
        <v>1245</v>
      </c>
      <c r="BK297" s="203">
        <f>ROUND(I297*H297,2)</f>
        <v>0</v>
      </c>
      <c r="BL297" s="179" t="s">
        <v>1331</v>
      </c>
      <c r="BM297" s="202" t="s">
        <v>1526</v>
      </c>
    </row>
    <row r="298" spans="1:65" s="182" customFormat="1" ht="19.5" x14ac:dyDescent="0.2">
      <c r="A298" s="311"/>
      <c r="B298" s="333"/>
      <c r="C298" s="311"/>
      <c r="D298" s="371" t="s">
        <v>1310</v>
      </c>
      <c r="E298" s="311"/>
      <c r="F298" s="372" t="s">
        <v>1527</v>
      </c>
      <c r="G298" s="311"/>
      <c r="H298" s="311"/>
      <c r="I298" s="210"/>
      <c r="J298" s="311"/>
      <c r="K298" s="311"/>
      <c r="L298" s="333"/>
      <c r="M298" s="412"/>
      <c r="N298" s="311"/>
      <c r="O298" s="311"/>
      <c r="P298" s="311"/>
      <c r="Q298" s="311"/>
      <c r="R298" s="311"/>
      <c r="S298" s="311"/>
      <c r="T298" s="311"/>
      <c r="U298" s="413"/>
      <c r="V298" s="311"/>
      <c r="AT298" s="179" t="s">
        <v>1310</v>
      </c>
      <c r="AU298" s="179" t="s">
        <v>1226</v>
      </c>
    </row>
    <row r="299" spans="1:65" s="182" customFormat="1" x14ac:dyDescent="0.2">
      <c r="A299" s="311"/>
      <c r="B299" s="333"/>
      <c r="C299" s="311"/>
      <c r="D299" s="373" t="s">
        <v>1312</v>
      </c>
      <c r="E299" s="311"/>
      <c r="F299" s="374" t="s">
        <v>1528</v>
      </c>
      <c r="G299" s="311"/>
      <c r="H299" s="311"/>
      <c r="I299" s="210"/>
      <c r="J299" s="311"/>
      <c r="K299" s="311"/>
      <c r="L299" s="333"/>
      <c r="M299" s="412"/>
      <c r="N299" s="311"/>
      <c r="O299" s="311"/>
      <c r="P299" s="311"/>
      <c r="Q299" s="311"/>
      <c r="R299" s="311"/>
      <c r="S299" s="311"/>
      <c r="T299" s="311"/>
      <c r="U299" s="413"/>
      <c r="V299" s="311"/>
      <c r="AT299" s="179" t="s">
        <v>1312</v>
      </c>
      <c r="AU299" s="179" t="s">
        <v>1226</v>
      </c>
    </row>
    <row r="300" spans="1:65" s="182" customFormat="1" ht="16.5" customHeight="1" x14ac:dyDescent="0.2">
      <c r="A300" s="311"/>
      <c r="B300" s="333"/>
      <c r="C300" s="367" t="s">
        <v>1529</v>
      </c>
      <c r="D300" s="367" t="s">
        <v>898</v>
      </c>
      <c r="E300" s="368" t="s">
        <v>1022</v>
      </c>
      <c r="F300" s="369" t="s">
        <v>1023</v>
      </c>
      <c r="G300" s="370" t="s">
        <v>742</v>
      </c>
      <c r="H300" s="326">
        <v>2</v>
      </c>
      <c r="I300" s="209"/>
      <c r="J300" s="406">
        <f>ROUND(I300*H300,2)</f>
        <v>0</v>
      </c>
      <c r="K300" s="407"/>
      <c r="L300" s="333"/>
      <c r="M300" s="408" t="s">
        <v>1259</v>
      </c>
      <c r="N300" s="409" t="s">
        <v>1271</v>
      </c>
      <c r="O300" s="311"/>
      <c r="P300" s="410">
        <f>O300*H300</f>
        <v>0</v>
      </c>
      <c r="Q300" s="410">
        <v>0</v>
      </c>
      <c r="R300" s="410">
        <f>Q300*H300</f>
        <v>0</v>
      </c>
      <c r="S300" s="410">
        <v>1.4930000000000001E-2</v>
      </c>
      <c r="T300" s="410">
        <f>S300*H300</f>
        <v>2.9860000000000001E-2</v>
      </c>
      <c r="U300" s="411" t="s">
        <v>1259</v>
      </c>
      <c r="V300" s="311"/>
      <c r="AR300" s="202" t="s">
        <v>1331</v>
      </c>
      <c r="AT300" s="202" t="s">
        <v>898</v>
      </c>
      <c r="AU300" s="202" t="s">
        <v>1226</v>
      </c>
      <c r="AY300" s="179" t="s">
        <v>1307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79" t="s">
        <v>1245</v>
      </c>
      <c r="BK300" s="203">
        <f>ROUND(I300*H300,2)</f>
        <v>0</v>
      </c>
      <c r="BL300" s="179" t="s">
        <v>1331</v>
      </c>
      <c r="BM300" s="202" t="s">
        <v>1530</v>
      </c>
    </row>
    <row r="301" spans="1:65" s="182" customFormat="1" ht="19.5" x14ac:dyDescent="0.2">
      <c r="A301" s="311"/>
      <c r="B301" s="333"/>
      <c r="C301" s="311"/>
      <c r="D301" s="371" t="s">
        <v>1310</v>
      </c>
      <c r="E301" s="311"/>
      <c r="F301" s="372" t="s">
        <v>1531</v>
      </c>
      <c r="G301" s="311"/>
      <c r="H301" s="311"/>
      <c r="I301" s="210"/>
      <c r="J301" s="311"/>
      <c r="K301" s="311"/>
      <c r="L301" s="333"/>
      <c r="M301" s="412"/>
      <c r="N301" s="311"/>
      <c r="O301" s="311"/>
      <c r="P301" s="311"/>
      <c r="Q301" s="311"/>
      <c r="R301" s="311"/>
      <c r="S301" s="311"/>
      <c r="T301" s="311"/>
      <c r="U301" s="413"/>
      <c r="V301" s="311"/>
      <c r="AT301" s="179" t="s">
        <v>1310</v>
      </c>
      <c r="AU301" s="179" t="s">
        <v>1226</v>
      </c>
    </row>
    <row r="302" spans="1:65" s="182" customFormat="1" x14ac:dyDescent="0.2">
      <c r="A302" s="311"/>
      <c r="B302" s="333"/>
      <c r="C302" s="311"/>
      <c r="D302" s="373" t="s">
        <v>1312</v>
      </c>
      <c r="E302" s="311"/>
      <c r="F302" s="374" t="s">
        <v>1532</v>
      </c>
      <c r="G302" s="311"/>
      <c r="H302" s="311"/>
      <c r="I302" s="210"/>
      <c r="J302" s="311"/>
      <c r="K302" s="311"/>
      <c r="L302" s="333"/>
      <c r="M302" s="412"/>
      <c r="N302" s="311"/>
      <c r="O302" s="311"/>
      <c r="P302" s="311"/>
      <c r="Q302" s="311"/>
      <c r="R302" s="311"/>
      <c r="S302" s="311"/>
      <c r="T302" s="311"/>
      <c r="U302" s="413"/>
      <c r="V302" s="311"/>
      <c r="AT302" s="179" t="s">
        <v>1312</v>
      </c>
      <c r="AU302" s="179" t="s">
        <v>1226</v>
      </c>
    </row>
    <row r="303" spans="1:65" s="182" customFormat="1" ht="24.2" customHeight="1" x14ac:dyDescent="0.2">
      <c r="A303" s="311"/>
      <c r="B303" s="333"/>
      <c r="C303" s="367" t="s">
        <v>1533</v>
      </c>
      <c r="D303" s="367" t="s">
        <v>898</v>
      </c>
      <c r="E303" s="368" t="s">
        <v>1024</v>
      </c>
      <c r="F303" s="369" t="s">
        <v>1025</v>
      </c>
      <c r="G303" s="370" t="s">
        <v>742</v>
      </c>
      <c r="H303" s="326">
        <v>1</v>
      </c>
      <c r="I303" s="209"/>
      <c r="J303" s="406">
        <f>ROUND(I303*H303,2)</f>
        <v>0</v>
      </c>
      <c r="K303" s="407"/>
      <c r="L303" s="333"/>
      <c r="M303" s="408" t="s">
        <v>1259</v>
      </c>
      <c r="N303" s="409" t="s">
        <v>1271</v>
      </c>
      <c r="O303" s="311"/>
      <c r="P303" s="410">
        <f>O303*H303</f>
        <v>0</v>
      </c>
      <c r="Q303" s="410">
        <v>0.10465000000000001</v>
      </c>
      <c r="R303" s="410">
        <f>Q303*H303</f>
        <v>0.10465000000000001</v>
      </c>
      <c r="S303" s="410">
        <v>0</v>
      </c>
      <c r="T303" s="410">
        <f>S303*H303</f>
        <v>0</v>
      </c>
      <c r="U303" s="411" t="s">
        <v>1259</v>
      </c>
      <c r="V303" s="311"/>
      <c r="AR303" s="202" t="s">
        <v>1331</v>
      </c>
      <c r="AT303" s="202" t="s">
        <v>898</v>
      </c>
      <c r="AU303" s="202" t="s">
        <v>1226</v>
      </c>
      <c r="AY303" s="179" t="s">
        <v>1307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79" t="s">
        <v>1245</v>
      </c>
      <c r="BK303" s="203">
        <f>ROUND(I303*H303,2)</f>
        <v>0</v>
      </c>
      <c r="BL303" s="179" t="s">
        <v>1331</v>
      </c>
      <c r="BM303" s="202" t="s">
        <v>1534</v>
      </c>
    </row>
    <row r="304" spans="1:65" s="182" customFormat="1" ht="29.25" x14ac:dyDescent="0.2">
      <c r="A304" s="311"/>
      <c r="B304" s="333"/>
      <c r="C304" s="311"/>
      <c r="D304" s="371" t="s">
        <v>1310</v>
      </c>
      <c r="E304" s="311"/>
      <c r="F304" s="372" t="s">
        <v>1535</v>
      </c>
      <c r="G304" s="311"/>
      <c r="H304" s="311"/>
      <c r="I304" s="210"/>
      <c r="J304" s="311"/>
      <c r="K304" s="311"/>
      <c r="L304" s="333"/>
      <c r="M304" s="412"/>
      <c r="N304" s="311"/>
      <c r="O304" s="311"/>
      <c r="P304" s="311"/>
      <c r="Q304" s="311"/>
      <c r="R304" s="311"/>
      <c r="S304" s="311"/>
      <c r="T304" s="311"/>
      <c r="U304" s="413"/>
      <c r="V304" s="311"/>
      <c r="AT304" s="179" t="s">
        <v>1310</v>
      </c>
      <c r="AU304" s="179" t="s">
        <v>1226</v>
      </c>
    </row>
    <row r="305" spans="1:65" s="182" customFormat="1" x14ac:dyDescent="0.2">
      <c r="A305" s="311"/>
      <c r="B305" s="333"/>
      <c r="C305" s="311"/>
      <c r="D305" s="373" t="s">
        <v>1312</v>
      </c>
      <c r="E305" s="311"/>
      <c r="F305" s="374" t="s">
        <v>1536</v>
      </c>
      <c r="G305" s="311"/>
      <c r="H305" s="311"/>
      <c r="I305" s="210"/>
      <c r="J305" s="311"/>
      <c r="K305" s="311"/>
      <c r="L305" s="333"/>
      <c r="M305" s="412"/>
      <c r="N305" s="311"/>
      <c r="O305" s="311"/>
      <c r="P305" s="311"/>
      <c r="Q305" s="311"/>
      <c r="R305" s="311"/>
      <c r="S305" s="311"/>
      <c r="T305" s="311"/>
      <c r="U305" s="413"/>
      <c r="V305" s="311"/>
      <c r="AT305" s="179" t="s">
        <v>1312</v>
      </c>
      <c r="AU305" s="179" t="s">
        <v>1226</v>
      </c>
    </row>
    <row r="306" spans="1:65" s="182" customFormat="1" ht="16.5" customHeight="1" x14ac:dyDescent="0.2">
      <c r="A306" s="311"/>
      <c r="B306" s="333"/>
      <c r="C306" s="367" t="s">
        <v>1537</v>
      </c>
      <c r="D306" s="367" t="s">
        <v>898</v>
      </c>
      <c r="E306" s="368" t="s">
        <v>1026</v>
      </c>
      <c r="F306" s="369" t="s">
        <v>1027</v>
      </c>
      <c r="G306" s="370" t="s">
        <v>365</v>
      </c>
      <c r="H306" s="326">
        <v>32</v>
      </c>
      <c r="I306" s="209"/>
      <c r="J306" s="406">
        <f>ROUND(I306*H306,2)</f>
        <v>0</v>
      </c>
      <c r="K306" s="407"/>
      <c r="L306" s="333"/>
      <c r="M306" s="408" t="s">
        <v>1259</v>
      </c>
      <c r="N306" s="409" t="s">
        <v>1271</v>
      </c>
      <c r="O306" s="311"/>
      <c r="P306" s="410">
        <f>O306*H306</f>
        <v>0</v>
      </c>
      <c r="Q306" s="410">
        <v>0</v>
      </c>
      <c r="R306" s="410">
        <f>Q306*H306</f>
        <v>0</v>
      </c>
      <c r="S306" s="410">
        <v>0</v>
      </c>
      <c r="T306" s="410">
        <f>S306*H306</f>
        <v>0</v>
      </c>
      <c r="U306" s="411" t="s">
        <v>1259</v>
      </c>
      <c r="V306" s="311"/>
      <c r="AR306" s="202" t="s">
        <v>1331</v>
      </c>
      <c r="AT306" s="202" t="s">
        <v>898</v>
      </c>
      <c r="AU306" s="202" t="s">
        <v>1226</v>
      </c>
      <c r="AY306" s="179" t="s">
        <v>1307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79" t="s">
        <v>1245</v>
      </c>
      <c r="BK306" s="203">
        <f>ROUND(I306*H306,2)</f>
        <v>0</v>
      </c>
      <c r="BL306" s="179" t="s">
        <v>1331</v>
      </c>
      <c r="BM306" s="202" t="s">
        <v>1538</v>
      </c>
    </row>
    <row r="307" spans="1:65" s="182" customFormat="1" x14ac:dyDescent="0.2">
      <c r="A307" s="311"/>
      <c r="B307" s="333"/>
      <c r="C307" s="311"/>
      <c r="D307" s="371" t="s">
        <v>1310</v>
      </c>
      <c r="E307" s="311"/>
      <c r="F307" s="372" t="s">
        <v>1027</v>
      </c>
      <c r="G307" s="311"/>
      <c r="H307" s="311"/>
      <c r="I307" s="210"/>
      <c r="J307" s="311"/>
      <c r="K307" s="311"/>
      <c r="L307" s="333"/>
      <c r="M307" s="412"/>
      <c r="N307" s="311"/>
      <c r="O307" s="311"/>
      <c r="P307" s="311"/>
      <c r="Q307" s="311"/>
      <c r="R307" s="311"/>
      <c r="S307" s="311"/>
      <c r="T307" s="311"/>
      <c r="U307" s="413"/>
      <c r="V307" s="311"/>
      <c r="AT307" s="179" t="s">
        <v>1310</v>
      </c>
      <c r="AU307" s="179" t="s">
        <v>1226</v>
      </c>
    </row>
    <row r="308" spans="1:65" s="182" customFormat="1" ht="16.5" customHeight="1" x14ac:dyDescent="0.2">
      <c r="A308" s="311"/>
      <c r="B308" s="333"/>
      <c r="C308" s="367" t="s">
        <v>1539</v>
      </c>
      <c r="D308" s="367" t="s">
        <v>898</v>
      </c>
      <c r="E308" s="368" t="s">
        <v>1028</v>
      </c>
      <c r="F308" s="369" t="s">
        <v>1029</v>
      </c>
      <c r="G308" s="370" t="s">
        <v>365</v>
      </c>
      <c r="H308" s="326">
        <v>42</v>
      </c>
      <c r="I308" s="209"/>
      <c r="J308" s="406">
        <f>ROUND(I308*H308,2)</f>
        <v>0</v>
      </c>
      <c r="K308" s="407"/>
      <c r="L308" s="333"/>
      <c r="M308" s="408" t="s">
        <v>1259</v>
      </c>
      <c r="N308" s="409" t="s">
        <v>1271</v>
      </c>
      <c r="O308" s="311"/>
      <c r="P308" s="410">
        <f>O308*H308</f>
        <v>0</v>
      </c>
      <c r="Q308" s="410">
        <v>0</v>
      </c>
      <c r="R308" s="410">
        <f>Q308*H308</f>
        <v>0</v>
      </c>
      <c r="S308" s="410">
        <v>0</v>
      </c>
      <c r="T308" s="410">
        <f>S308*H308</f>
        <v>0</v>
      </c>
      <c r="U308" s="411" t="s">
        <v>1259</v>
      </c>
      <c r="V308" s="311"/>
      <c r="AR308" s="202" t="s">
        <v>1331</v>
      </c>
      <c r="AT308" s="202" t="s">
        <v>898</v>
      </c>
      <c r="AU308" s="202" t="s">
        <v>1226</v>
      </c>
      <c r="AY308" s="179" t="s">
        <v>1307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9" t="s">
        <v>1245</v>
      </c>
      <c r="BK308" s="203">
        <f>ROUND(I308*H308,2)</f>
        <v>0</v>
      </c>
      <c r="BL308" s="179" t="s">
        <v>1331</v>
      </c>
      <c r="BM308" s="202" t="s">
        <v>1540</v>
      </c>
    </row>
    <row r="309" spans="1:65" s="182" customFormat="1" x14ac:dyDescent="0.2">
      <c r="A309" s="311"/>
      <c r="B309" s="333"/>
      <c r="C309" s="311"/>
      <c r="D309" s="371" t="s">
        <v>1310</v>
      </c>
      <c r="E309" s="311"/>
      <c r="F309" s="372" t="s">
        <v>1029</v>
      </c>
      <c r="G309" s="311"/>
      <c r="H309" s="311"/>
      <c r="I309" s="210"/>
      <c r="J309" s="311"/>
      <c r="K309" s="311"/>
      <c r="L309" s="333"/>
      <c r="M309" s="412"/>
      <c r="N309" s="311"/>
      <c r="O309" s="311"/>
      <c r="P309" s="311"/>
      <c r="Q309" s="311"/>
      <c r="R309" s="311"/>
      <c r="S309" s="311"/>
      <c r="T309" s="311"/>
      <c r="U309" s="413"/>
      <c r="V309" s="311"/>
      <c r="AT309" s="179" t="s">
        <v>1310</v>
      </c>
      <c r="AU309" s="179" t="s">
        <v>1226</v>
      </c>
    </row>
    <row r="310" spans="1:65" s="182" customFormat="1" ht="16.5" customHeight="1" x14ac:dyDescent="0.2">
      <c r="A310" s="311"/>
      <c r="B310" s="333"/>
      <c r="C310" s="367" t="s">
        <v>1541</v>
      </c>
      <c r="D310" s="367" t="s">
        <v>898</v>
      </c>
      <c r="E310" s="368" t="s">
        <v>1030</v>
      </c>
      <c r="F310" s="369" t="s">
        <v>1031</v>
      </c>
      <c r="G310" s="370" t="s">
        <v>742</v>
      </c>
      <c r="H310" s="326">
        <v>25</v>
      </c>
      <c r="I310" s="209"/>
      <c r="J310" s="406">
        <f>ROUND(I310*H310,2)</f>
        <v>0</v>
      </c>
      <c r="K310" s="407"/>
      <c r="L310" s="333"/>
      <c r="M310" s="408" t="s">
        <v>1259</v>
      </c>
      <c r="N310" s="409" t="s">
        <v>1271</v>
      </c>
      <c r="O310" s="311"/>
      <c r="P310" s="410">
        <f>O310*H310</f>
        <v>0</v>
      </c>
      <c r="Q310" s="410">
        <v>0</v>
      </c>
      <c r="R310" s="410">
        <f>Q310*H310</f>
        <v>0</v>
      </c>
      <c r="S310" s="410">
        <v>1.56E-3</v>
      </c>
      <c r="T310" s="410">
        <f>S310*H310</f>
        <v>3.9E-2</v>
      </c>
      <c r="U310" s="411" t="s">
        <v>1259</v>
      </c>
      <c r="V310" s="311"/>
      <c r="AR310" s="202" t="s">
        <v>1331</v>
      </c>
      <c r="AT310" s="202" t="s">
        <v>898</v>
      </c>
      <c r="AU310" s="202" t="s">
        <v>1226</v>
      </c>
      <c r="AY310" s="179" t="s">
        <v>1307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79" t="s">
        <v>1245</v>
      </c>
      <c r="BK310" s="203">
        <f>ROUND(I310*H310,2)</f>
        <v>0</v>
      </c>
      <c r="BL310" s="179" t="s">
        <v>1331</v>
      </c>
      <c r="BM310" s="202" t="s">
        <v>1542</v>
      </c>
    </row>
    <row r="311" spans="1:65" s="182" customFormat="1" x14ac:dyDescent="0.2">
      <c r="A311" s="311"/>
      <c r="B311" s="333"/>
      <c r="C311" s="311"/>
      <c r="D311" s="371" t="s">
        <v>1310</v>
      </c>
      <c r="E311" s="311"/>
      <c r="F311" s="372" t="s">
        <v>1543</v>
      </c>
      <c r="G311" s="311"/>
      <c r="H311" s="311"/>
      <c r="I311" s="210"/>
      <c r="J311" s="311"/>
      <c r="K311" s="311"/>
      <c r="L311" s="333"/>
      <c r="M311" s="412"/>
      <c r="N311" s="311"/>
      <c r="O311" s="311"/>
      <c r="P311" s="311"/>
      <c r="Q311" s="311"/>
      <c r="R311" s="311"/>
      <c r="S311" s="311"/>
      <c r="T311" s="311"/>
      <c r="U311" s="413"/>
      <c r="V311" s="311"/>
      <c r="AT311" s="179" t="s">
        <v>1310</v>
      </c>
      <c r="AU311" s="179" t="s">
        <v>1226</v>
      </c>
    </row>
    <row r="312" spans="1:65" s="182" customFormat="1" x14ac:dyDescent="0.2">
      <c r="A312" s="311"/>
      <c r="B312" s="333"/>
      <c r="C312" s="311"/>
      <c r="D312" s="373" t="s">
        <v>1312</v>
      </c>
      <c r="E312" s="311"/>
      <c r="F312" s="374" t="s">
        <v>1544</v>
      </c>
      <c r="G312" s="311"/>
      <c r="H312" s="311"/>
      <c r="I312" s="210"/>
      <c r="J312" s="311"/>
      <c r="K312" s="311"/>
      <c r="L312" s="333"/>
      <c r="M312" s="412"/>
      <c r="N312" s="311"/>
      <c r="O312" s="311"/>
      <c r="P312" s="311"/>
      <c r="Q312" s="311"/>
      <c r="R312" s="311"/>
      <c r="S312" s="311"/>
      <c r="T312" s="311"/>
      <c r="U312" s="413"/>
      <c r="V312" s="311"/>
      <c r="AT312" s="179" t="s">
        <v>1312</v>
      </c>
      <c r="AU312" s="179" t="s">
        <v>1226</v>
      </c>
    </row>
    <row r="313" spans="1:65" s="182" customFormat="1" ht="24.2" customHeight="1" x14ac:dyDescent="0.2">
      <c r="A313" s="311"/>
      <c r="B313" s="333"/>
      <c r="C313" s="367" t="s">
        <v>1545</v>
      </c>
      <c r="D313" s="367" t="s">
        <v>898</v>
      </c>
      <c r="E313" s="368" t="s">
        <v>1032</v>
      </c>
      <c r="F313" s="369" t="s">
        <v>1033</v>
      </c>
      <c r="G313" s="370" t="s">
        <v>742</v>
      </c>
      <c r="H313" s="326">
        <v>3</v>
      </c>
      <c r="I313" s="209"/>
      <c r="J313" s="406">
        <f>ROUND(I313*H313,2)</f>
        <v>0</v>
      </c>
      <c r="K313" s="407"/>
      <c r="L313" s="333"/>
      <c r="M313" s="408" t="s">
        <v>1259</v>
      </c>
      <c r="N313" s="409" t="s">
        <v>1271</v>
      </c>
      <c r="O313" s="311"/>
      <c r="P313" s="410">
        <f>O313*H313</f>
        <v>0</v>
      </c>
      <c r="Q313" s="410">
        <v>1.8E-3</v>
      </c>
      <c r="R313" s="410">
        <f>Q313*H313</f>
        <v>5.4000000000000003E-3</v>
      </c>
      <c r="S313" s="410">
        <v>0</v>
      </c>
      <c r="T313" s="410">
        <f>S313*H313</f>
        <v>0</v>
      </c>
      <c r="U313" s="411" t="s">
        <v>1259</v>
      </c>
      <c r="V313" s="311"/>
      <c r="AR313" s="202" t="s">
        <v>1331</v>
      </c>
      <c r="AT313" s="202" t="s">
        <v>898</v>
      </c>
      <c r="AU313" s="202" t="s">
        <v>1226</v>
      </c>
      <c r="AY313" s="179" t="s">
        <v>1307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79" t="s">
        <v>1245</v>
      </c>
      <c r="BK313" s="203">
        <f>ROUND(I313*H313,2)</f>
        <v>0</v>
      </c>
      <c r="BL313" s="179" t="s">
        <v>1331</v>
      </c>
      <c r="BM313" s="202" t="s">
        <v>1546</v>
      </c>
    </row>
    <row r="314" spans="1:65" s="182" customFormat="1" ht="19.5" x14ac:dyDescent="0.2">
      <c r="A314" s="311"/>
      <c r="B314" s="333"/>
      <c r="C314" s="311"/>
      <c r="D314" s="371" t="s">
        <v>1310</v>
      </c>
      <c r="E314" s="311"/>
      <c r="F314" s="372" t="s">
        <v>1547</v>
      </c>
      <c r="G314" s="311"/>
      <c r="H314" s="311"/>
      <c r="I314" s="210"/>
      <c r="J314" s="311"/>
      <c r="K314" s="311"/>
      <c r="L314" s="333"/>
      <c r="M314" s="412"/>
      <c r="N314" s="311"/>
      <c r="O314" s="311"/>
      <c r="P314" s="311"/>
      <c r="Q314" s="311"/>
      <c r="R314" s="311"/>
      <c r="S314" s="311"/>
      <c r="T314" s="311"/>
      <c r="U314" s="413"/>
      <c r="V314" s="311"/>
      <c r="AT314" s="179" t="s">
        <v>1310</v>
      </c>
      <c r="AU314" s="179" t="s">
        <v>1226</v>
      </c>
    </row>
    <row r="315" spans="1:65" s="182" customFormat="1" x14ac:dyDescent="0.2">
      <c r="A315" s="311"/>
      <c r="B315" s="333"/>
      <c r="C315" s="311"/>
      <c r="D315" s="373" t="s">
        <v>1312</v>
      </c>
      <c r="E315" s="311"/>
      <c r="F315" s="374" t="s">
        <v>1548</v>
      </c>
      <c r="G315" s="311"/>
      <c r="H315" s="311"/>
      <c r="I315" s="210"/>
      <c r="J315" s="311"/>
      <c r="K315" s="311"/>
      <c r="L315" s="333"/>
      <c r="M315" s="412"/>
      <c r="N315" s="311"/>
      <c r="O315" s="311"/>
      <c r="P315" s="311"/>
      <c r="Q315" s="311"/>
      <c r="R315" s="311"/>
      <c r="S315" s="311"/>
      <c r="T315" s="311"/>
      <c r="U315" s="413"/>
      <c r="V315" s="311"/>
      <c r="AT315" s="179" t="s">
        <v>1312</v>
      </c>
      <c r="AU315" s="179" t="s">
        <v>1226</v>
      </c>
    </row>
    <row r="316" spans="1:65" s="182" customFormat="1" ht="24.2" customHeight="1" x14ac:dyDescent="0.2">
      <c r="A316" s="311"/>
      <c r="B316" s="333"/>
      <c r="C316" s="367" t="s">
        <v>1549</v>
      </c>
      <c r="D316" s="367" t="s">
        <v>898</v>
      </c>
      <c r="E316" s="368" t="s">
        <v>1034</v>
      </c>
      <c r="F316" s="369" t="s">
        <v>1035</v>
      </c>
      <c r="G316" s="370" t="s">
        <v>742</v>
      </c>
      <c r="H316" s="326">
        <v>20</v>
      </c>
      <c r="I316" s="209"/>
      <c r="J316" s="406">
        <f>ROUND(I316*H316,2)</f>
        <v>0</v>
      </c>
      <c r="K316" s="407"/>
      <c r="L316" s="333"/>
      <c r="M316" s="408" t="s">
        <v>1259</v>
      </c>
      <c r="N316" s="409" t="s">
        <v>1271</v>
      </c>
      <c r="O316" s="311"/>
      <c r="P316" s="410">
        <f>O316*H316</f>
        <v>0</v>
      </c>
      <c r="Q316" s="410">
        <v>2.5400000000000002E-3</v>
      </c>
      <c r="R316" s="410">
        <f>Q316*H316</f>
        <v>5.0800000000000005E-2</v>
      </c>
      <c r="S316" s="410">
        <v>0</v>
      </c>
      <c r="T316" s="410">
        <f>S316*H316</f>
        <v>0</v>
      </c>
      <c r="U316" s="411" t="s">
        <v>1259</v>
      </c>
      <c r="V316" s="311"/>
      <c r="AR316" s="202" t="s">
        <v>1331</v>
      </c>
      <c r="AT316" s="202" t="s">
        <v>898</v>
      </c>
      <c r="AU316" s="202" t="s">
        <v>1226</v>
      </c>
      <c r="AY316" s="179" t="s">
        <v>1307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179" t="s">
        <v>1245</v>
      </c>
      <c r="BK316" s="203">
        <f>ROUND(I316*H316,2)</f>
        <v>0</v>
      </c>
      <c r="BL316" s="179" t="s">
        <v>1331</v>
      </c>
      <c r="BM316" s="202" t="s">
        <v>1550</v>
      </c>
    </row>
    <row r="317" spans="1:65" s="182" customFormat="1" ht="19.5" x14ac:dyDescent="0.2">
      <c r="A317" s="311"/>
      <c r="B317" s="333"/>
      <c r="C317" s="311"/>
      <c r="D317" s="371" t="s">
        <v>1310</v>
      </c>
      <c r="E317" s="311"/>
      <c r="F317" s="372" t="s">
        <v>1551</v>
      </c>
      <c r="G317" s="311"/>
      <c r="H317" s="311"/>
      <c r="I317" s="210"/>
      <c r="J317" s="311"/>
      <c r="K317" s="311"/>
      <c r="L317" s="333"/>
      <c r="M317" s="412"/>
      <c r="N317" s="311"/>
      <c r="O317" s="311"/>
      <c r="P317" s="311"/>
      <c r="Q317" s="311"/>
      <c r="R317" s="311"/>
      <c r="S317" s="311"/>
      <c r="T317" s="311"/>
      <c r="U317" s="413"/>
      <c r="V317" s="311"/>
      <c r="AT317" s="179" t="s">
        <v>1310</v>
      </c>
      <c r="AU317" s="179" t="s">
        <v>1226</v>
      </c>
    </row>
    <row r="318" spans="1:65" s="182" customFormat="1" x14ac:dyDescent="0.2">
      <c r="A318" s="311"/>
      <c r="B318" s="333"/>
      <c r="C318" s="311"/>
      <c r="D318" s="373" t="s">
        <v>1312</v>
      </c>
      <c r="E318" s="311"/>
      <c r="F318" s="374" t="s">
        <v>1552</v>
      </c>
      <c r="G318" s="311"/>
      <c r="H318" s="311"/>
      <c r="I318" s="210"/>
      <c r="J318" s="311"/>
      <c r="K318" s="311"/>
      <c r="L318" s="333"/>
      <c r="M318" s="412"/>
      <c r="N318" s="311"/>
      <c r="O318" s="311"/>
      <c r="P318" s="311"/>
      <c r="Q318" s="311"/>
      <c r="R318" s="311"/>
      <c r="S318" s="311"/>
      <c r="T318" s="311"/>
      <c r="U318" s="413"/>
      <c r="V318" s="311"/>
      <c r="AT318" s="179" t="s">
        <v>1312</v>
      </c>
      <c r="AU318" s="179" t="s">
        <v>1226</v>
      </c>
    </row>
    <row r="319" spans="1:65" s="182" customFormat="1" ht="16.5" customHeight="1" x14ac:dyDescent="0.2">
      <c r="A319" s="311"/>
      <c r="B319" s="333"/>
      <c r="C319" s="367" t="s">
        <v>1553</v>
      </c>
      <c r="D319" s="367" t="s">
        <v>898</v>
      </c>
      <c r="E319" s="368" t="s">
        <v>1036</v>
      </c>
      <c r="F319" s="369" t="s">
        <v>1037</v>
      </c>
      <c r="G319" s="370" t="s">
        <v>292</v>
      </c>
      <c r="H319" s="326">
        <v>1</v>
      </c>
      <c r="I319" s="209"/>
      <c r="J319" s="406">
        <f>ROUND(I319*H319,2)</f>
        <v>0</v>
      </c>
      <c r="K319" s="407"/>
      <c r="L319" s="333"/>
      <c r="M319" s="408" t="s">
        <v>1259</v>
      </c>
      <c r="N319" s="409" t="s">
        <v>1271</v>
      </c>
      <c r="O319" s="311"/>
      <c r="P319" s="410">
        <f>O319*H319</f>
        <v>0</v>
      </c>
      <c r="Q319" s="410">
        <v>0</v>
      </c>
      <c r="R319" s="410">
        <f>Q319*H319</f>
        <v>0</v>
      </c>
      <c r="S319" s="410">
        <v>2.2499999999999998E-3</v>
      </c>
      <c r="T319" s="410">
        <f>S319*H319</f>
        <v>2.2499999999999998E-3</v>
      </c>
      <c r="U319" s="411" t="s">
        <v>1259</v>
      </c>
      <c r="V319" s="311"/>
      <c r="AR319" s="202" t="s">
        <v>1331</v>
      </c>
      <c r="AT319" s="202" t="s">
        <v>898</v>
      </c>
      <c r="AU319" s="202" t="s">
        <v>1226</v>
      </c>
      <c r="AY319" s="179" t="s">
        <v>1307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79" t="s">
        <v>1245</v>
      </c>
      <c r="BK319" s="203">
        <f>ROUND(I319*H319,2)</f>
        <v>0</v>
      </c>
      <c r="BL319" s="179" t="s">
        <v>1331</v>
      </c>
      <c r="BM319" s="202" t="s">
        <v>1554</v>
      </c>
    </row>
    <row r="320" spans="1:65" s="182" customFormat="1" x14ac:dyDescent="0.2">
      <c r="A320" s="311"/>
      <c r="B320" s="333"/>
      <c r="C320" s="311"/>
      <c r="D320" s="371" t="s">
        <v>1310</v>
      </c>
      <c r="E320" s="311"/>
      <c r="F320" s="372" t="s">
        <v>1555</v>
      </c>
      <c r="G320" s="311"/>
      <c r="H320" s="311"/>
      <c r="I320" s="210"/>
      <c r="J320" s="311"/>
      <c r="K320" s="311"/>
      <c r="L320" s="333"/>
      <c r="M320" s="412"/>
      <c r="N320" s="311"/>
      <c r="O320" s="311"/>
      <c r="P320" s="311"/>
      <c r="Q320" s="311"/>
      <c r="R320" s="311"/>
      <c r="S320" s="311"/>
      <c r="T320" s="311"/>
      <c r="U320" s="413"/>
      <c r="V320" s="311"/>
      <c r="AT320" s="179" t="s">
        <v>1310</v>
      </c>
      <c r="AU320" s="179" t="s">
        <v>1226</v>
      </c>
    </row>
    <row r="321" spans="1:65" s="182" customFormat="1" x14ac:dyDescent="0.2">
      <c r="A321" s="311"/>
      <c r="B321" s="333"/>
      <c r="C321" s="311"/>
      <c r="D321" s="373" t="s">
        <v>1312</v>
      </c>
      <c r="E321" s="311"/>
      <c r="F321" s="374" t="s">
        <v>1556</v>
      </c>
      <c r="G321" s="311"/>
      <c r="H321" s="311"/>
      <c r="I321" s="210"/>
      <c r="J321" s="311"/>
      <c r="K321" s="311"/>
      <c r="L321" s="333"/>
      <c r="M321" s="412"/>
      <c r="N321" s="311"/>
      <c r="O321" s="311"/>
      <c r="P321" s="311"/>
      <c r="Q321" s="311"/>
      <c r="R321" s="311"/>
      <c r="S321" s="311"/>
      <c r="T321" s="311"/>
      <c r="U321" s="413"/>
      <c r="V321" s="311"/>
      <c r="AT321" s="179" t="s">
        <v>1312</v>
      </c>
      <c r="AU321" s="179" t="s">
        <v>1226</v>
      </c>
    </row>
    <row r="322" spans="1:65" s="182" customFormat="1" ht="16.5" customHeight="1" x14ac:dyDescent="0.2">
      <c r="A322" s="311"/>
      <c r="B322" s="333"/>
      <c r="C322" s="367" t="s">
        <v>1557</v>
      </c>
      <c r="D322" s="367" t="s">
        <v>898</v>
      </c>
      <c r="E322" s="368" t="s">
        <v>1038</v>
      </c>
      <c r="F322" s="369" t="s">
        <v>1039</v>
      </c>
      <c r="G322" s="370" t="s">
        <v>292</v>
      </c>
      <c r="H322" s="326">
        <v>6</v>
      </c>
      <c r="I322" s="209"/>
      <c r="J322" s="406">
        <f>ROUND(I322*H322,2)</f>
        <v>0</v>
      </c>
      <c r="K322" s="407"/>
      <c r="L322" s="333"/>
      <c r="M322" s="408" t="s">
        <v>1259</v>
      </c>
      <c r="N322" s="409" t="s">
        <v>1271</v>
      </c>
      <c r="O322" s="311"/>
      <c r="P322" s="410">
        <f>O322*H322</f>
        <v>0</v>
      </c>
      <c r="Q322" s="410">
        <v>0</v>
      </c>
      <c r="R322" s="410">
        <f>Q322*H322</f>
        <v>0</v>
      </c>
      <c r="S322" s="410">
        <v>8.5999999999999998E-4</v>
      </c>
      <c r="T322" s="410">
        <f>S322*H322</f>
        <v>5.1599999999999997E-3</v>
      </c>
      <c r="U322" s="411" t="s">
        <v>1259</v>
      </c>
      <c r="V322" s="311"/>
      <c r="AR322" s="202" t="s">
        <v>1331</v>
      </c>
      <c r="AT322" s="202" t="s">
        <v>898</v>
      </c>
      <c r="AU322" s="202" t="s">
        <v>1226</v>
      </c>
      <c r="AY322" s="179" t="s">
        <v>1307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79" t="s">
        <v>1245</v>
      </c>
      <c r="BK322" s="203">
        <f>ROUND(I322*H322,2)</f>
        <v>0</v>
      </c>
      <c r="BL322" s="179" t="s">
        <v>1331</v>
      </c>
      <c r="BM322" s="202" t="s">
        <v>1558</v>
      </c>
    </row>
    <row r="323" spans="1:65" s="182" customFormat="1" x14ac:dyDescent="0.2">
      <c r="A323" s="311"/>
      <c r="B323" s="333"/>
      <c r="C323" s="311"/>
      <c r="D323" s="371" t="s">
        <v>1310</v>
      </c>
      <c r="E323" s="311"/>
      <c r="F323" s="372" t="s">
        <v>1559</v>
      </c>
      <c r="G323" s="311"/>
      <c r="H323" s="311"/>
      <c r="I323" s="210"/>
      <c r="J323" s="311"/>
      <c r="K323" s="311"/>
      <c r="L323" s="333"/>
      <c r="M323" s="412"/>
      <c r="N323" s="311"/>
      <c r="O323" s="311"/>
      <c r="P323" s="311"/>
      <c r="Q323" s="311"/>
      <c r="R323" s="311"/>
      <c r="S323" s="311"/>
      <c r="T323" s="311"/>
      <c r="U323" s="413"/>
      <c r="V323" s="311"/>
      <c r="AT323" s="179" t="s">
        <v>1310</v>
      </c>
      <c r="AU323" s="179" t="s">
        <v>1226</v>
      </c>
    </row>
    <row r="324" spans="1:65" s="182" customFormat="1" x14ac:dyDescent="0.2">
      <c r="A324" s="311"/>
      <c r="B324" s="333"/>
      <c r="C324" s="311"/>
      <c r="D324" s="373" t="s">
        <v>1312</v>
      </c>
      <c r="E324" s="311"/>
      <c r="F324" s="374" t="s">
        <v>1560</v>
      </c>
      <c r="G324" s="311"/>
      <c r="H324" s="311"/>
      <c r="I324" s="210"/>
      <c r="J324" s="311"/>
      <c r="K324" s="311"/>
      <c r="L324" s="333"/>
      <c r="M324" s="412"/>
      <c r="N324" s="311"/>
      <c r="O324" s="311"/>
      <c r="P324" s="311"/>
      <c r="Q324" s="311"/>
      <c r="R324" s="311"/>
      <c r="S324" s="311"/>
      <c r="T324" s="311"/>
      <c r="U324" s="413"/>
      <c r="V324" s="311"/>
      <c r="AT324" s="179" t="s">
        <v>1312</v>
      </c>
      <c r="AU324" s="179" t="s">
        <v>1226</v>
      </c>
    </row>
    <row r="325" spans="1:65" s="182" customFormat="1" ht="16.5" customHeight="1" x14ac:dyDescent="0.2">
      <c r="A325" s="311"/>
      <c r="B325" s="333"/>
      <c r="C325" s="367" t="s">
        <v>1561</v>
      </c>
      <c r="D325" s="367" t="s">
        <v>898</v>
      </c>
      <c r="E325" s="368" t="s">
        <v>1040</v>
      </c>
      <c r="F325" s="369" t="s">
        <v>1041</v>
      </c>
      <c r="G325" s="370" t="s">
        <v>292</v>
      </c>
      <c r="H325" s="326">
        <v>22</v>
      </c>
      <c r="I325" s="209"/>
      <c r="J325" s="406">
        <f>ROUND(I325*H325,2)</f>
        <v>0</v>
      </c>
      <c r="K325" s="407"/>
      <c r="L325" s="333"/>
      <c r="M325" s="408" t="s">
        <v>1259</v>
      </c>
      <c r="N325" s="409" t="s">
        <v>1271</v>
      </c>
      <c r="O325" s="311"/>
      <c r="P325" s="410">
        <f>O325*H325</f>
        <v>0</v>
      </c>
      <c r="Q325" s="410">
        <v>0</v>
      </c>
      <c r="R325" s="410">
        <f>Q325*H325</f>
        <v>0</v>
      </c>
      <c r="S325" s="410">
        <v>8.4999999999999995E-4</v>
      </c>
      <c r="T325" s="410">
        <f>S325*H325</f>
        <v>1.8699999999999998E-2</v>
      </c>
      <c r="U325" s="411" t="s">
        <v>1259</v>
      </c>
      <c r="V325" s="311"/>
      <c r="AR325" s="202" t="s">
        <v>1331</v>
      </c>
      <c r="AT325" s="202" t="s">
        <v>898</v>
      </c>
      <c r="AU325" s="202" t="s">
        <v>1226</v>
      </c>
      <c r="AY325" s="179" t="s">
        <v>1307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79" t="s">
        <v>1245</v>
      </c>
      <c r="BK325" s="203">
        <f>ROUND(I325*H325,2)</f>
        <v>0</v>
      </c>
      <c r="BL325" s="179" t="s">
        <v>1331</v>
      </c>
      <c r="BM325" s="202" t="s">
        <v>1562</v>
      </c>
    </row>
    <row r="326" spans="1:65" s="182" customFormat="1" ht="19.5" x14ac:dyDescent="0.2">
      <c r="A326" s="311"/>
      <c r="B326" s="333"/>
      <c r="C326" s="311"/>
      <c r="D326" s="371" t="s">
        <v>1310</v>
      </c>
      <c r="E326" s="311"/>
      <c r="F326" s="372" t="s">
        <v>1563</v>
      </c>
      <c r="G326" s="311"/>
      <c r="H326" s="311"/>
      <c r="I326" s="210"/>
      <c r="J326" s="311"/>
      <c r="K326" s="311"/>
      <c r="L326" s="333"/>
      <c r="M326" s="412"/>
      <c r="N326" s="311"/>
      <c r="O326" s="311"/>
      <c r="P326" s="311"/>
      <c r="Q326" s="311"/>
      <c r="R326" s="311"/>
      <c r="S326" s="311"/>
      <c r="T326" s="311"/>
      <c r="U326" s="413"/>
      <c r="V326" s="311"/>
      <c r="AT326" s="179" t="s">
        <v>1310</v>
      </c>
      <c r="AU326" s="179" t="s">
        <v>1226</v>
      </c>
    </row>
    <row r="327" spans="1:65" s="182" customFormat="1" x14ac:dyDescent="0.2">
      <c r="A327" s="311"/>
      <c r="B327" s="333"/>
      <c r="C327" s="311"/>
      <c r="D327" s="373" t="s">
        <v>1312</v>
      </c>
      <c r="E327" s="311"/>
      <c r="F327" s="374" t="s">
        <v>1564</v>
      </c>
      <c r="G327" s="311"/>
      <c r="H327" s="311"/>
      <c r="I327" s="210"/>
      <c r="J327" s="311"/>
      <c r="K327" s="311"/>
      <c r="L327" s="333"/>
      <c r="M327" s="412"/>
      <c r="N327" s="311"/>
      <c r="O327" s="311"/>
      <c r="P327" s="311"/>
      <c r="Q327" s="311"/>
      <c r="R327" s="311"/>
      <c r="S327" s="311"/>
      <c r="T327" s="311"/>
      <c r="U327" s="413"/>
      <c r="V327" s="311"/>
      <c r="AT327" s="179" t="s">
        <v>1312</v>
      </c>
      <c r="AU327" s="179" t="s">
        <v>1226</v>
      </c>
    </row>
    <row r="328" spans="1:65" s="182" customFormat="1" ht="16.5" customHeight="1" x14ac:dyDescent="0.2">
      <c r="A328" s="311"/>
      <c r="B328" s="333"/>
      <c r="C328" s="367" t="s">
        <v>1565</v>
      </c>
      <c r="D328" s="367" t="s">
        <v>898</v>
      </c>
      <c r="E328" s="368" t="s">
        <v>1042</v>
      </c>
      <c r="F328" s="369" t="s">
        <v>1043</v>
      </c>
      <c r="G328" s="370" t="s">
        <v>292</v>
      </c>
      <c r="H328" s="326">
        <v>1</v>
      </c>
      <c r="I328" s="209"/>
      <c r="J328" s="406">
        <f>ROUND(I328*H328,2)</f>
        <v>0</v>
      </c>
      <c r="K328" s="407"/>
      <c r="L328" s="333"/>
      <c r="M328" s="408" t="s">
        <v>1259</v>
      </c>
      <c r="N328" s="409" t="s">
        <v>1271</v>
      </c>
      <c r="O328" s="311"/>
      <c r="P328" s="410">
        <f>O328*H328</f>
        <v>0</v>
      </c>
      <c r="Q328" s="410">
        <v>3.1E-4</v>
      </c>
      <c r="R328" s="410">
        <f>Q328*H328</f>
        <v>3.1E-4</v>
      </c>
      <c r="S328" s="410">
        <v>0</v>
      </c>
      <c r="T328" s="410">
        <f>S328*H328</f>
        <v>0</v>
      </c>
      <c r="U328" s="411" t="s">
        <v>1259</v>
      </c>
      <c r="V328" s="311"/>
      <c r="AR328" s="202" t="s">
        <v>1331</v>
      </c>
      <c r="AT328" s="202" t="s">
        <v>898</v>
      </c>
      <c r="AU328" s="202" t="s">
        <v>1226</v>
      </c>
      <c r="AY328" s="179" t="s">
        <v>1307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79" t="s">
        <v>1245</v>
      </c>
      <c r="BK328" s="203">
        <f>ROUND(I328*H328,2)</f>
        <v>0</v>
      </c>
      <c r="BL328" s="179" t="s">
        <v>1331</v>
      </c>
      <c r="BM328" s="202" t="s">
        <v>1566</v>
      </c>
    </row>
    <row r="329" spans="1:65" s="182" customFormat="1" x14ac:dyDescent="0.2">
      <c r="A329" s="311"/>
      <c r="B329" s="333"/>
      <c r="C329" s="311"/>
      <c r="D329" s="371" t="s">
        <v>1310</v>
      </c>
      <c r="E329" s="311"/>
      <c r="F329" s="372" t="s">
        <v>1043</v>
      </c>
      <c r="G329" s="311"/>
      <c r="H329" s="311"/>
      <c r="I329" s="210"/>
      <c r="J329" s="311"/>
      <c r="K329" s="311"/>
      <c r="L329" s="333"/>
      <c r="M329" s="412"/>
      <c r="N329" s="311"/>
      <c r="O329" s="311"/>
      <c r="P329" s="311"/>
      <c r="Q329" s="311"/>
      <c r="R329" s="311"/>
      <c r="S329" s="311"/>
      <c r="T329" s="311"/>
      <c r="U329" s="413"/>
      <c r="V329" s="311"/>
      <c r="AT329" s="179" t="s">
        <v>1310</v>
      </c>
      <c r="AU329" s="179" t="s">
        <v>1226</v>
      </c>
    </row>
    <row r="330" spans="1:65" s="182" customFormat="1" x14ac:dyDescent="0.2">
      <c r="A330" s="311"/>
      <c r="B330" s="333"/>
      <c r="C330" s="311"/>
      <c r="D330" s="373" t="s">
        <v>1312</v>
      </c>
      <c r="E330" s="311"/>
      <c r="F330" s="374" t="s">
        <v>1567</v>
      </c>
      <c r="G330" s="311"/>
      <c r="H330" s="311"/>
      <c r="I330" s="210"/>
      <c r="J330" s="311"/>
      <c r="K330" s="311"/>
      <c r="L330" s="333"/>
      <c r="M330" s="412"/>
      <c r="N330" s="311"/>
      <c r="O330" s="311"/>
      <c r="P330" s="311"/>
      <c r="Q330" s="311"/>
      <c r="R330" s="311"/>
      <c r="S330" s="311"/>
      <c r="T330" s="311"/>
      <c r="U330" s="413"/>
      <c r="V330" s="311"/>
      <c r="AT330" s="179" t="s">
        <v>1312</v>
      </c>
      <c r="AU330" s="179" t="s">
        <v>1226</v>
      </c>
    </row>
    <row r="331" spans="1:65" s="182" customFormat="1" ht="24.2" customHeight="1" x14ac:dyDescent="0.2">
      <c r="A331" s="311"/>
      <c r="B331" s="333"/>
      <c r="C331" s="367" t="s">
        <v>1568</v>
      </c>
      <c r="D331" s="367" t="s">
        <v>898</v>
      </c>
      <c r="E331" s="368" t="s">
        <v>1044</v>
      </c>
      <c r="F331" s="369" t="s">
        <v>1045</v>
      </c>
      <c r="G331" s="370" t="s">
        <v>402</v>
      </c>
      <c r="H331" s="326">
        <v>0.75</v>
      </c>
      <c r="I331" s="209"/>
      <c r="J331" s="406">
        <f>ROUND(I331*H331,2)</f>
        <v>0</v>
      </c>
      <c r="K331" s="407"/>
      <c r="L331" s="333"/>
      <c r="M331" s="408" t="s">
        <v>1259</v>
      </c>
      <c r="N331" s="409" t="s">
        <v>1271</v>
      </c>
      <c r="O331" s="311"/>
      <c r="P331" s="410">
        <f>O331*H331</f>
        <v>0</v>
      </c>
      <c r="Q331" s="410">
        <v>0</v>
      </c>
      <c r="R331" s="410">
        <f>Q331*H331</f>
        <v>0</v>
      </c>
      <c r="S331" s="410">
        <v>0</v>
      </c>
      <c r="T331" s="410">
        <f>S331*H331</f>
        <v>0</v>
      </c>
      <c r="U331" s="411" t="s">
        <v>1259</v>
      </c>
      <c r="V331" s="311"/>
      <c r="AR331" s="202" t="s">
        <v>1331</v>
      </c>
      <c r="AT331" s="202" t="s">
        <v>898</v>
      </c>
      <c r="AU331" s="202" t="s">
        <v>1226</v>
      </c>
      <c r="AY331" s="179" t="s">
        <v>1307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79" t="s">
        <v>1245</v>
      </c>
      <c r="BK331" s="203">
        <f>ROUND(I331*H331,2)</f>
        <v>0</v>
      </c>
      <c r="BL331" s="179" t="s">
        <v>1331</v>
      </c>
      <c r="BM331" s="202" t="s">
        <v>1569</v>
      </c>
    </row>
    <row r="332" spans="1:65" s="182" customFormat="1" ht="29.25" x14ac:dyDescent="0.2">
      <c r="A332" s="311"/>
      <c r="B332" s="333"/>
      <c r="C332" s="311"/>
      <c r="D332" s="371" t="s">
        <v>1310</v>
      </c>
      <c r="E332" s="311"/>
      <c r="F332" s="372" t="s">
        <v>1570</v>
      </c>
      <c r="G332" s="311"/>
      <c r="H332" s="311"/>
      <c r="I332" s="210"/>
      <c r="J332" s="311"/>
      <c r="K332" s="311"/>
      <c r="L332" s="333"/>
      <c r="M332" s="412"/>
      <c r="N332" s="311"/>
      <c r="O332" s="311"/>
      <c r="P332" s="311"/>
      <c r="Q332" s="311"/>
      <c r="R332" s="311"/>
      <c r="S332" s="311"/>
      <c r="T332" s="311"/>
      <c r="U332" s="413"/>
      <c r="V332" s="311"/>
      <c r="AT332" s="179" t="s">
        <v>1310</v>
      </c>
      <c r="AU332" s="179" t="s">
        <v>1226</v>
      </c>
    </row>
    <row r="333" spans="1:65" s="182" customFormat="1" x14ac:dyDescent="0.2">
      <c r="A333" s="311"/>
      <c r="B333" s="333"/>
      <c r="C333" s="311"/>
      <c r="D333" s="373" t="s">
        <v>1312</v>
      </c>
      <c r="E333" s="311"/>
      <c r="F333" s="374" t="s">
        <v>1571</v>
      </c>
      <c r="G333" s="311"/>
      <c r="H333" s="311"/>
      <c r="I333" s="210"/>
      <c r="J333" s="311"/>
      <c r="K333" s="311"/>
      <c r="L333" s="333"/>
      <c r="M333" s="419"/>
      <c r="N333" s="420"/>
      <c r="O333" s="420"/>
      <c r="P333" s="420"/>
      <c r="Q333" s="420"/>
      <c r="R333" s="420"/>
      <c r="S333" s="420"/>
      <c r="T333" s="420"/>
      <c r="U333" s="421"/>
      <c r="V333" s="311"/>
      <c r="AT333" s="179" t="s">
        <v>1312</v>
      </c>
      <c r="AU333" s="179" t="s">
        <v>1226</v>
      </c>
    </row>
    <row r="334" spans="1:65" s="182" customFormat="1" ht="6.95" customHeight="1" x14ac:dyDescent="0.2">
      <c r="A334" s="311"/>
      <c r="B334" s="349"/>
      <c r="C334" s="318"/>
      <c r="D334" s="318"/>
      <c r="E334" s="318"/>
      <c r="F334" s="318"/>
      <c r="G334" s="318"/>
      <c r="H334" s="318"/>
      <c r="I334" s="434"/>
      <c r="J334" s="318"/>
      <c r="K334" s="318"/>
      <c r="L334" s="333"/>
      <c r="M334" s="311"/>
      <c r="N334" s="311"/>
      <c r="O334" s="311"/>
      <c r="P334" s="311"/>
      <c r="Q334" s="311"/>
      <c r="R334" s="311"/>
      <c r="S334" s="311"/>
      <c r="T334" s="311"/>
      <c r="U334" s="311"/>
      <c r="V334" s="311"/>
    </row>
  </sheetData>
  <sheetProtection algorithmName="SHA-512" hashValue="HwBFiQLfOvoBJCarUh8K+GqTD6r/4SGssqVPBzqcX2oW59aKrXkyIrPLNUANMMeaj8SonhbTNHn0HeBs89bC7w==" saltValue="9wkQFY+2OU+CbMEK0SWCOQ==" spinCount="100000" sheet="1" objects="1" scenarios="1"/>
  <mergeCells count="1">
    <mergeCell ref="L2:V2"/>
  </mergeCells>
  <hyperlinks>
    <hyperlink ref="F128" r:id="rId1" xr:uid="{FE78FCA0-112F-4CD6-8EC9-563B39644EBF}"/>
    <hyperlink ref="F131" r:id="rId2" xr:uid="{1E67CC22-B342-4B80-AF58-2158FC33C8C5}"/>
    <hyperlink ref="F135" r:id="rId3" xr:uid="{309B0A70-AF7E-4555-831C-24DAFD185F3B}"/>
    <hyperlink ref="F138" r:id="rId4" xr:uid="{8B93415B-83F7-419C-A58A-A39E185D23DC}"/>
    <hyperlink ref="F145" r:id="rId5" xr:uid="{7AF7ED9E-5D9B-48CD-ABFC-AE89585B2ACC}"/>
    <hyperlink ref="F148" r:id="rId6" xr:uid="{0750C0C6-455B-4872-A130-D41D558E04B7}"/>
    <hyperlink ref="F151" r:id="rId7" xr:uid="{7CAC6814-94D4-456F-B1A5-1DEFE4184B0E}"/>
    <hyperlink ref="F154" r:id="rId8" xr:uid="{5D5DFFD1-6A8B-469E-9840-7F552453CBFA}"/>
    <hyperlink ref="F157" r:id="rId9" xr:uid="{DCDB4158-ACFF-4AB8-B56F-EBC4449FC132}"/>
    <hyperlink ref="F160" r:id="rId10" xr:uid="{419728A8-AA59-476D-ABA8-7CAE06414D59}"/>
    <hyperlink ref="F163" r:id="rId11" xr:uid="{FE219B81-9C03-4C8D-8949-302788904EB6}"/>
    <hyperlink ref="F166" r:id="rId12" xr:uid="{C57F19C1-DE95-4AAF-B1B5-9A4AA21044A8}"/>
    <hyperlink ref="F169" r:id="rId13" xr:uid="{AF4BD27D-149A-4E7D-82AB-002450F03705}"/>
    <hyperlink ref="F172" r:id="rId14" xr:uid="{6CBABE82-68E1-47E7-A9F5-828EEB8F49B5}"/>
    <hyperlink ref="F175" r:id="rId15" xr:uid="{7BB61120-6A39-45DB-8B48-B57172347FDB}"/>
    <hyperlink ref="F179" r:id="rId16" xr:uid="{54AD2342-C998-4E98-9C79-76A35C282B70}"/>
    <hyperlink ref="F182" r:id="rId17" xr:uid="{C7DB5F51-7B71-407A-BE7A-5337D1073459}"/>
    <hyperlink ref="F185" r:id="rId18" xr:uid="{C108C754-0FEF-4A0F-9174-9330785C9666}"/>
    <hyperlink ref="F188" r:id="rId19" xr:uid="{82C9D11A-8E59-42F6-9793-E034E5AE71F4}"/>
    <hyperlink ref="F191" r:id="rId20" xr:uid="{38F2BF7E-AB4E-4396-947C-564DA89B4945}"/>
    <hyperlink ref="F194" r:id="rId21" xr:uid="{BB136F43-F61D-49A3-80A8-2CD544A24731}"/>
    <hyperlink ref="F197" r:id="rId22" xr:uid="{EDE7388E-027F-4269-8738-540BCB40A17E}"/>
    <hyperlink ref="F200" r:id="rId23" xr:uid="{7357B068-6D4D-4A32-80F3-7E7E3C63A55D}"/>
    <hyperlink ref="F203" r:id="rId24" xr:uid="{A2173770-DA6C-4943-937F-2B9F40CC9DD2}"/>
    <hyperlink ref="F206" r:id="rId25" xr:uid="{7B7EF636-48A8-4A95-B1A8-0394F3170069}"/>
    <hyperlink ref="F209" r:id="rId26" xr:uid="{3DD23786-87D2-40ED-9665-1102F1078B49}"/>
    <hyperlink ref="F212" r:id="rId27" xr:uid="{E5C4C4AB-4703-4882-8B90-11666E66D4F1}"/>
    <hyperlink ref="F215" r:id="rId28" xr:uid="{ECE349D0-A561-49AA-B8A5-B9B2C88E2566}"/>
    <hyperlink ref="F218" r:id="rId29" xr:uid="{3D283113-F6AE-43C1-8DFE-1E844C04B529}"/>
    <hyperlink ref="F221" r:id="rId30" xr:uid="{2D488817-489B-454A-88F3-CE21B4F4A7F4}"/>
    <hyperlink ref="F224" r:id="rId31" xr:uid="{242AC959-3234-4FC4-9880-CEB5AE4CC02B}"/>
    <hyperlink ref="F227" r:id="rId32" xr:uid="{1DDDC3EC-5ECE-4EE4-A559-3F6071DB3FAF}"/>
    <hyperlink ref="F230" r:id="rId33" xr:uid="{4F191478-C5B0-4645-95A8-E9BCD72306C6}"/>
    <hyperlink ref="F233" r:id="rId34" xr:uid="{B52BF77F-1C27-4D1E-B4D9-17E510651B93}"/>
    <hyperlink ref="F236" r:id="rId35" xr:uid="{0DA7F7B0-83E2-4E0A-950B-F13E035FD1C8}"/>
    <hyperlink ref="F239" r:id="rId36" xr:uid="{571D491D-7DDB-40ED-A682-3694EBCC32FC}"/>
    <hyperlink ref="F243" r:id="rId37" xr:uid="{E4EA325E-E5C8-4691-B5CC-6D14CFD2945D}"/>
    <hyperlink ref="F246" r:id="rId38" xr:uid="{EDC18321-6A1D-4673-B4BA-9068B2DFB479}"/>
    <hyperlink ref="F249" r:id="rId39" xr:uid="{9A885FFE-BF23-4891-B334-650DAAB945EB}"/>
    <hyperlink ref="F256" r:id="rId40" xr:uid="{17547F10-708E-44E6-A751-877C74F100B3}"/>
    <hyperlink ref="F261" r:id="rId41" xr:uid="{242A76C2-626D-4BA5-BD17-781287705875}"/>
    <hyperlink ref="F264" r:id="rId42" xr:uid="{4D79499D-8F39-4151-9324-3FEA9D6AA7DF}"/>
    <hyperlink ref="F267" r:id="rId43" xr:uid="{6B6B53FC-2C83-43CE-AAD3-C45B8166C39A}"/>
    <hyperlink ref="F270" r:id="rId44" xr:uid="{DF1C27F8-4898-4549-A88C-FD143F6C6DB8}"/>
    <hyperlink ref="F273" r:id="rId45" xr:uid="{ECB856EA-EFD3-4465-85AC-9443123AB8D4}"/>
    <hyperlink ref="F276" r:id="rId46" xr:uid="{9A4FBDBC-9A0D-41E6-87ED-69679097479B}"/>
    <hyperlink ref="F279" r:id="rId47" xr:uid="{E200FEFE-0488-48C8-945C-10166E294B80}"/>
    <hyperlink ref="F282" r:id="rId48" xr:uid="{37D7153C-3677-4286-A69B-8CA3CCBDF862}"/>
    <hyperlink ref="F285" r:id="rId49" xr:uid="{C65B3327-0A87-4020-88A5-59147FD6ED25}"/>
    <hyperlink ref="F288" r:id="rId50" xr:uid="{75FC0AF0-8A50-45DD-9CA5-43D452174F43}"/>
    <hyperlink ref="F293" r:id="rId51" xr:uid="{CB6D7F92-8412-4DA8-BF4A-486D4FB44D2C}"/>
    <hyperlink ref="F296" r:id="rId52" xr:uid="{74B148DC-6130-4EAB-9DE9-22768DBF57A1}"/>
    <hyperlink ref="F299" r:id="rId53" xr:uid="{7043E53E-EA94-4A59-84A8-6DC6737FCCF0}"/>
    <hyperlink ref="F302" r:id="rId54" xr:uid="{D9E06FF5-7B71-4031-B48D-F0E0DB84EBF8}"/>
    <hyperlink ref="F305" r:id="rId55" xr:uid="{AF59E750-D485-4DCC-9D02-288C6ECFEA4A}"/>
    <hyperlink ref="F312" r:id="rId56" xr:uid="{94A96EB3-1D9F-483F-A3AC-3FF6439BB52F}"/>
    <hyperlink ref="F315" r:id="rId57" xr:uid="{BD592B62-AF8D-46C6-AD4B-C249BF3F7137}"/>
    <hyperlink ref="F318" r:id="rId58" xr:uid="{E4D39558-08F0-4240-B9EE-CC1AEB463F77}"/>
    <hyperlink ref="F321" r:id="rId59" xr:uid="{594FFEA6-3808-4FCD-87E4-6804CC323DDF}"/>
    <hyperlink ref="F324" r:id="rId60" xr:uid="{5A596B42-E890-4AEC-B1B4-5BCD03BEF09B}"/>
    <hyperlink ref="F327" r:id="rId61" xr:uid="{65C57734-4B79-4C70-87B2-5B33767D0EDA}"/>
    <hyperlink ref="F330" r:id="rId62" xr:uid="{6D71F1D3-6349-4DD5-8737-AA90D495F786}"/>
    <hyperlink ref="F333" r:id="rId63" xr:uid="{22C26B0E-957A-43DE-9E9F-3A99328ECF31}"/>
  </hyperlinks>
  <pageMargins left="0.25" right="0.25" top="0.75" bottom="0.75" header="0.3" footer="0.3"/>
  <pageSetup paperSize="9" scale="79" fitToHeight="0" orientation="portrait" r:id="rId6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A2:BM292"/>
  <sheetViews>
    <sheetView topLeftCell="A130" workbookViewId="0">
      <selection activeCell="H132" sqref="H132"/>
    </sheetView>
  </sheetViews>
  <sheetFormatPr defaultRowHeight="12.75" x14ac:dyDescent="0.2"/>
  <cols>
    <col min="1" max="1" width="7.140625" style="308" customWidth="1"/>
    <col min="2" max="2" width="1" style="308" customWidth="1"/>
    <col min="3" max="3" width="3.5703125" style="308" customWidth="1"/>
    <col min="4" max="4" width="3.7109375" style="308" customWidth="1"/>
    <col min="5" max="5" width="14.7109375" style="308" customWidth="1"/>
    <col min="6" max="6" width="43.5703125" style="308" customWidth="1"/>
    <col min="7" max="7" width="6.42578125" style="308" customWidth="1"/>
    <col min="8" max="8" width="12" style="308" customWidth="1"/>
    <col min="9" max="9" width="13.5703125" customWidth="1"/>
    <col min="10" max="10" width="19.140625" style="308" customWidth="1"/>
    <col min="11" max="11" width="19.140625" style="308" hidden="1" customWidth="1"/>
    <col min="12" max="12" width="8" style="308" customWidth="1"/>
    <col min="13" max="13" width="9.28515625" style="308" hidden="1" customWidth="1"/>
    <col min="14" max="14" width="9.140625" style="308"/>
    <col min="15" max="21" width="12.140625" style="308" hidden="1" customWidth="1"/>
    <col min="22" max="22" width="10.5703125" style="308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1:46" ht="36.950000000000003" customHeight="1" x14ac:dyDescent="0.2">
      <c r="L2" s="379" t="s">
        <v>1251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9" t="s">
        <v>1572</v>
      </c>
    </row>
    <row r="3" spans="1:46" ht="6.95" hidden="1" customHeight="1" x14ac:dyDescent="0.2">
      <c r="B3" s="328"/>
      <c r="C3" s="309"/>
      <c r="D3" s="309"/>
      <c r="E3" s="309"/>
      <c r="F3" s="309"/>
      <c r="G3" s="309"/>
      <c r="H3" s="309"/>
      <c r="I3" s="180"/>
      <c r="J3" s="309"/>
      <c r="K3" s="309"/>
      <c r="L3" s="329"/>
      <c r="AT3" s="179" t="s">
        <v>1226</v>
      </c>
    </row>
    <row r="4" spans="1:46" ht="24.95" hidden="1" customHeight="1" x14ac:dyDescent="0.2">
      <c r="B4" s="329"/>
      <c r="D4" s="330" t="s">
        <v>1253</v>
      </c>
      <c r="L4" s="329"/>
      <c r="M4" s="381" t="s">
        <v>1254</v>
      </c>
      <c r="AT4" s="179" t="s">
        <v>1255</v>
      </c>
    </row>
    <row r="5" spans="1:46" ht="6.95" hidden="1" customHeight="1" x14ac:dyDescent="0.2">
      <c r="B5" s="329"/>
      <c r="L5" s="329"/>
    </row>
    <row r="6" spans="1:46" ht="12" hidden="1" customHeight="1" x14ac:dyDescent="0.2">
      <c r="B6" s="329"/>
      <c r="D6" s="331" t="s">
        <v>16</v>
      </c>
      <c r="L6" s="329"/>
    </row>
    <row r="7" spans="1:46" ht="16.5" hidden="1" customHeight="1" x14ac:dyDescent="0.2">
      <c r="B7" s="329"/>
      <c r="E7" s="332" t="str">
        <f>'[3]Rekapitulace stavby'!K6</f>
        <v>Čechtická, Praha</v>
      </c>
      <c r="F7" s="310"/>
      <c r="G7" s="310"/>
      <c r="H7" s="310"/>
      <c r="L7" s="329"/>
    </row>
    <row r="8" spans="1:46" s="182" customFormat="1" ht="12" hidden="1" customHeight="1" x14ac:dyDescent="0.2">
      <c r="A8" s="311"/>
      <c r="B8" s="333"/>
      <c r="C8" s="311"/>
      <c r="D8" s="331" t="s">
        <v>1256</v>
      </c>
      <c r="E8" s="311"/>
      <c r="F8" s="311"/>
      <c r="G8" s="311"/>
      <c r="H8" s="311"/>
      <c r="J8" s="311"/>
      <c r="K8" s="311"/>
      <c r="L8" s="333"/>
      <c r="M8" s="311"/>
      <c r="N8" s="311"/>
      <c r="O8" s="311"/>
      <c r="P8" s="311"/>
      <c r="Q8" s="311"/>
      <c r="R8" s="311"/>
      <c r="S8" s="311"/>
      <c r="T8" s="311"/>
      <c r="U8" s="311"/>
      <c r="V8" s="311"/>
    </row>
    <row r="9" spans="1:46" s="182" customFormat="1" ht="16.5" hidden="1" customHeight="1" x14ac:dyDescent="0.2">
      <c r="A9" s="311"/>
      <c r="B9" s="333"/>
      <c r="C9" s="311"/>
      <c r="D9" s="311"/>
      <c r="E9" s="334" t="s">
        <v>1573</v>
      </c>
      <c r="F9" s="311"/>
      <c r="G9" s="311"/>
      <c r="H9" s="311"/>
      <c r="J9" s="311"/>
      <c r="K9" s="311"/>
      <c r="L9" s="333"/>
      <c r="M9" s="311"/>
      <c r="N9" s="311"/>
      <c r="O9" s="311"/>
      <c r="P9" s="311"/>
      <c r="Q9" s="311"/>
      <c r="R9" s="311"/>
      <c r="S9" s="311"/>
      <c r="T9" s="311"/>
      <c r="U9" s="311"/>
      <c r="V9" s="311"/>
    </row>
    <row r="10" spans="1:46" s="182" customFormat="1" ht="12.75" hidden="1" customHeight="1" x14ac:dyDescent="0.2">
      <c r="A10" s="311"/>
      <c r="B10" s="333"/>
      <c r="C10" s="311"/>
      <c r="D10" s="311"/>
      <c r="E10" s="311"/>
      <c r="F10" s="311"/>
      <c r="G10" s="311"/>
      <c r="H10" s="311"/>
      <c r="J10" s="311"/>
      <c r="K10" s="311"/>
      <c r="L10" s="333"/>
      <c r="M10" s="311"/>
      <c r="N10" s="311"/>
      <c r="O10" s="311"/>
      <c r="P10" s="311"/>
      <c r="Q10" s="311"/>
      <c r="R10" s="311"/>
      <c r="S10" s="311"/>
      <c r="T10" s="311"/>
      <c r="U10" s="311"/>
      <c r="V10" s="311"/>
    </row>
    <row r="11" spans="1:46" s="182" customFormat="1" ht="12" hidden="1" customHeight="1" x14ac:dyDescent="0.2">
      <c r="A11" s="311"/>
      <c r="B11" s="333"/>
      <c r="C11" s="311"/>
      <c r="D11" s="331" t="s">
        <v>1258</v>
      </c>
      <c r="E11" s="311"/>
      <c r="F11" s="335" t="s">
        <v>1259</v>
      </c>
      <c r="G11" s="311"/>
      <c r="H11" s="311"/>
      <c r="I11" s="181" t="s">
        <v>1260</v>
      </c>
      <c r="J11" s="335" t="s">
        <v>1259</v>
      </c>
      <c r="K11" s="311"/>
      <c r="L11" s="333"/>
      <c r="M11" s="311"/>
      <c r="N11" s="311"/>
      <c r="O11" s="311"/>
      <c r="P11" s="311"/>
      <c r="Q11" s="311"/>
      <c r="R11" s="311"/>
      <c r="S11" s="311"/>
      <c r="T11" s="311"/>
      <c r="U11" s="311"/>
      <c r="V11" s="311"/>
    </row>
    <row r="12" spans="1:46" s="182" customFormat="1" ht="12" hidden="1" customHeight="1" x14ac:dyDescent="0.2">
      <c r="A12" s="311"/>
      <c r="B12" s="333"/>
      <c r="C12" s="311"/>
      <c r="D12" s="331" t="s">
        <v>1261</v>
      </c>
      <c r="E12" s="311"/>
      <c r="F12" s="335" t="s">
        <v>894</v>
      </c>
      <c r="G12" s="311"/>
      <c r="H12" s="311"/>
      <c r="I12" s="181" t="s">
        <v>1262</v>
      </c>
      <c r="J12" s="382" t="str">
        <f>'[3]Rekapitulace stavby'!AN8</f>
        <v>28. 6. 2023</v>
      </c>
      <c r="K12" s="311"/>
      <c r="L12" s="333"/>
      <c r="M12" s="311"/>
      <c r="N12" s="311"/>
      <c r="O12" s="311"/>
      <c r="P12" s="311"/>
      <c r="Q12" s="311"/>
      <c r="R12" s="311"/>
      <c r="S12" s="311"/>
      <c r="T12" s="311"/>
      <c r="U12" s="311"/>
      <c r="V12" s="311"/>
    </row>
    <row r="13" spans="1:46" s="182" customFormat="1" ht="10.9" hidden="1" customHeight="1" x14ac:dyDescent="0.2">
      <c r="A13" s="311"/>
      <c r="B13" s="333"/>
      <c r="C13" s="311"/>
      <c r="D13" s="311"/>
      <c r="E13" s="311"/>
      <c r="F13" s="311"/>
      <c r="G13" s="311"/>
      <c r="H13" s="311"/>
      <c r="J13" s="311"/>
      <c r="K13" s="311"/>
      <c r="L13" s="333"/>
      <c r="M13" s="311"/>
      <c r="N13" s="311"/>
      <c r="O13" s="311"/>
      <c r="P13" s="311"/>
      <c r="Q13" s="311"/>
      <c r="R13" s="311"/>
      <c r="S13" s="311"/>
      <c r="T13" s="311"/>
      <c r="U13" s="311"/>
      <c r="V13" s="311"/>
    </row>
    <row r="14" spans="1:46" s="182" customFormat="1" ht="12" hidden="1" customHeight="1" x14ac:dyDescent="0.2">
      <c r="A14" s="311"/>
      <c r="B14" s="333"/>
      <c r="C14" s="311"/>
      <c r="D14" s="331" t="s">
        <v>1263</v>
      </c>
      <c r="E14" s="311"/>
      <c r="F14" s="311"/>
      <c r="G14" s="311"/>
      <c r="H14" s="311"/>
      <c r="I14" s="181" t="s">
        <v>1264</v>
      </c>
      <c r="J14" s="335" t="str">
        <f>IF('[3]Rekapitulace stavby'!AN10="","",'[3]Rekapitulace stavby'!AN10)</f>
        <v/>
      </c>
      <c r="K14" s="311"/>
      <c r="L14" s="333"/>
      <c r="M14" s="311"/>
      <c r="N14" s="311"/>
      <c r="O14" s="311"/>
      <c r="P14" s="311"/>
      <c r="Q14" s="311"/>
      <c r="R14" s="311"/>
      <c r="S14" s="311"/>
      <c r="T14" s="311"/>
      <c r="U14" s="311"/>
      <c r="V14" s="311"/>
    </row>
    <row r="15" spans="1:46" s="182" customFormat="1" ht="18" hidden="1" customHeight="1" x14ac:dyDescent="0.2">
      <c r="A15" s="311"/>
      <c r="B15" s="333"/>
      <c r="C15" s="311"/>
      <c r="D15" s="311"/>
      <c r="E15" s="335" t="str">
        <f>IF('[3]Rekapitulace stavby'!E11="","",'[3]Rekapitulace stavby'!E11)</f>
        <v xml:space="preserve"> </v>
      </c>
      <c r="F15" s="311"/>
      <c r="G15" s="311"/>
      <c r="H15" s="311"/>
      <c r="I15" s="181" t="s">
        <v>26</v>
      </c>
      <c r="J15" s="335" t="str">
        <f>IF('[3]Rekapitulace stavby'!AN11="","",'[3]Rekapitulace stavby'!AN11)</f>
        <v/>
      </c>
      <c r="K15" s="311"/>
      <c r="L15" s="333"/>
      <c r="M15" s="311"/>
      <c r="N15" s="311"/>
      <c r="O15" s="311"/>
      <c r="P15" s="311"/>
      <c r="Q15" s="311"/>
      <c r="R15" s="311"/>
      <c r="S15" s="311"/>
      <c r="T15" s="311"/>
      <c r="U15" s="311"/>
      <c r="V15" s="311"/>
    </row>
    <row r="16" spans="1:46" s="182" customFormat="1" ht="6.95" hidden="1" customHeight="1" x14ac:dyDescent="0.2">
      <c r="A16" s="311"/>
      <c r="B16" s="333"/>
      <c r="C16" s="311"/>
      <c r="D16" s="311"/>
      <c r="E16" s="311"/>
      <c r="F16" s="311"/>
      <c r="G16" s="311"/>
      <c r="H16" s="311"/>
      <c r="J16" s="311"/>
      <c r="K16" s="311"/>
      <c r="L16" s="333"/>
      <c r="M16" s="311"/>
      <c r="N16" s="311"/>
      <c r="O16" s="311"/>
      <c r="P16" s="311"/>
      <c r="Q16" s="311"/>
      <c r="R16" s="311"/>
      <c r="S16" s="311"/>
      <c r="T16" s="311"/>
      <c r="U16" s="311"/>
      <c r="V16" s="311"/>
    </row>
    <row r="17" spans="1:22" s="182" customFormat="1" ht="12" hidden="1" customHeight="1" x14ac:dyDescent="0.2">
      <c r="A17" s="311"/>
      <c r="B17" s="333"/>
      <c r="C17" s="311"/>
      <c r="D17" s="331" t="s">
        <v>1826</v>
      </c>
      <c r="E17" s="311"/>
      <c r="F17" s="311"/>
      <c r="G17" s="311"/>
      <c r="H17" s="311"/>
      <c r="I17" s="181" t="s">
        <v>1264</v>
      </c>
      <c r="J17" s="383" t="str">
        <f>'[3]Rekapitulace stavby'!AN13</f>
        <v>Vyplň údaj</v>
      </c>
      <c r="K17" s="311"/>
      <c r="L17" s="333"/>
      <c r="M17" s="311"/>
      <c r="N17" s="311"/>
      <c r="O17" s="311"/>
      <c r="P17" s="311"/>
      <c r="Q17" s="311"/>
      <c r="R17" s="311"/>
      <c r="S17" s="311"/>
      <c r="T17" s="311"/>
      <c r="U17" s="311"/>
      <c r="V17" s="311"/>
    </row>
    <row r="18" spans="1:22" s="182" customFormat="1" ht="18" hidden="1" customHeight="1" x14ac:dyDescent="0.2">
      <c r="A18" s="311"/>
      <c r="B18" s="333"/>
      <c r="C18" s="311"/>
      <c r="D18" s="311"/>
      <c r="E18" s="336" t="str">
        <f>'[3]Rekapitulace stavby'!E14</f>
        <v>Vyplň údaj</v>
      </c>
      <c r="F18" s="312"/>
      <c r="G18" s="312"/>
      <c r="H18" s="312"/>
      <c r="I18" s="181" t="s">
        <v>26</v>
      </c>
      <c r="J18" s="383" t="str">
        <f>'[3]Rekapitulace stavby'!AN14</f>
        <v>Vyplň údaj</v>
      </c>
      <c r="K18" s="311"/>
      <c r="L18" s="333"/>
      <c r="M18" s="311"/>
      <c r="N18" s="311"/>
      <c r="O18" s="311"/>
      <c r="P18" s="311"/>
      <c r="Q18" s="311"/>
      <c r="R18" s="311"/>
      <c r="S18" s="311"/>
      <c r="T18" s="311"/>
      <c r="U18" s="311"/>
      <c r="V18" s="311"/>
    </row>
    <row r="19" spans="1:22" s="182" customFormat="1" ht="6.95" hidden="1" customHeight="1" x14ac:dyDescent="0.2">
      <c r="A19" s="311"/>
      <c r="B19" s="333"/>
      <c r="C19" s="311"/>
      <c r="D19" s="311"/>
      <c r="E19" s="311"/>
      <c r="F19" s="311"/>
      <c r="G19" s="311"/>
      <c r="H19" s="311"/>
      <c r="J19" s="311"/>
      <c r="K19" s="311"/>
      <c r="L19" s="333"/>
      <c r="M19" s="311"/>
      <c r="N19" s="311"/>
      <c r="O19" s="311"/>
      <c r="P19" s="311"/>
      <c r="Q19" s="311"/>
      <c r="R19" s="311"/>
      <c r="S19" s="311"/>
      <c r="T19" s="311"/>
      <c r="U19" s="311"/>
      <c r="V19" s="311"/>
    </row>
    <row r="20" spans="1:22" s="182" customFormat="1" ht="12" hidden="1" customHeight="1" x14ac:dyDescent="0.2">
      <c r="A20" s="311"/>
      <c r="B20" s="333"/>
      <c r="C20" s="311"/>
      <c r="D20" s="331" t="s">
        <v>14</v>
      </c>
      <c r="E20" s="311"/>
      <c r="F20" s="311"/>
      <c r="G20" s="311"/>
      <c r="H20" s="311"/>
      <c r="I20" s="181" t="s">
        <v>1264</v>
      </c>
      <c r="J20" s="335" t="str">
        <f>IF('[3]Rekapitulace stavby'!AN16="","",'[3]Rekapitulace stavby'!AN16)</f>
        <v/>
      </c>
      <c r="K20" s="311"/>
      <c r="L20" s="333"/>
      <c r="M20" s="311"/>
      <c r="N20" s="311"/>
      <c r="O20" s="311"/>
      <c r="P20" s="311"/>
      <c r="Q20" s="311"/>
      <c r="R20" s="311"/>
      <c r="S20" s="311"/>
      <c r="T20" s="311"/>
      <c r="U20" s="311"/>
      <c r="V20" s="311"/>
    </row>
    <row r="21" spans="1:22" s="182" customFormat="1" ht="18" hidden="1" customHeight="1" x14ac:dyDescent="0.2">
      <c r="A21" s="311"/>
      <c r="B21" s="333"/>
      <c r="C21" s="311"/>
      <c r="D21" s="311"/>
      <c r="E21" s="335" t="str">
        <f>IF('[3]Rekapitulace stavby'!E17="","",'[3]Rekapitulace stavby'!E17)</f>
        <v xml:space="preserve"> </v>
      </c>
      <c r="F21" s="311"/>
      <c r="G21" s="311"/>
      <c r="H21" s="311"/>
      <c r="I21" s="181" t="s">
        <v>26</v>
      </c>
      <c r="J21" s="335" t="str">
        <f>IF('[3]Rekapitulace stavby'!AN17="","",'[3]Rekapitulace stavby'!AN17)</f>
        <v/>
      </c>
      <c r="K21" s="311"/>
      <c r="L21" s="333"/>
      <c r="M21" s="311"/>
      <c r="N21" s="311"/>
      <c r="O21" s="311"/>
      <c r="P21" s="311"/>
      <c r="Q21" s="311"/>
      <c r="R21" s="311"/>
      <c r="S21" s="311"/>
      <c r="T21" s="311"/>
      <c r="U21" s="311"/>
      <c r="V21" s="311"/>
    </row>
    <row r="22" spans="1:22" s="182" customFormat="1" ht="6.95" hidden="1" customHeight="1" x14ac:dyDescent="0.2">
      <c r="A22" s="311"/>
      <c r="B22" s="333"/>
      <c r="C22" s="311"/>
      <c r="D22" s="311"/>
      <c r="E22" s="311"/>
      <c r="F22" s="311"/>
      <c r="G22" s="311"/>
      <c r="H22" s="311"/>
      <c r="J22" s="311"/>
      <c r="K22" s="311"/>
      <c r="L22" s="333"/>
      <c r="M22" s="311"/>
      <c r="N22" s="311"/>
      <c r="O22" s="311"/>
      <c r="P22" s="311"/>
      <c r="Q22" s="311"/>
      <c r="R22" s="311"/>
      <c r="S22" s="311"/>
      <c r="T22" s="311"/>
      <c r="U22" s="311"/>
      <c r="V22" s="311"/>
    </row>
    <row r="23" spans="1:22" s="182" customFormat="1" ht="12" hidden="1" customHeight="1" x14ac:dyDescent="0.2">
      <c r="A23" s="311"/>
      <c r="B23" s="333"/>
      <c r="C23" s="311"/>
      <c r="D23" s="331" t="s">
        <v>1265</v>
      </c>
      <c r="E23" s="311"/>
      <c r="F23" s="311"/>
      <c r="G23" s="311"/>
      <c r="H23" s="311"/>
      <c r="I23" s="181" t="s">
        <v>1264</v>
      </c>
      <c r="J23" s="335" t="str">
        <f>IF('[3]Rekapitulace stavby'!AN19="","",'[3]Rekapitulace stavby'!AN19)</f>
        <v/>
      </c>
      <c r="K23" s="311"/>
      <c r="L23" s="333"/>
      <c r="M23" s="311"/>
      <c r="N23" s="311"/>
      <c r="O23" s="311"/>
      <c r="P23" s="311"/>
      <c r="Q23" s="311"/>
      <c r="R23" s="311"/>
      <c r="S23" s="311"/>
      <c r="T23" s="311"/>
      <c r="U23" s="311"/>
      <c r="V23" s="311"/>
    </row>
    <row r="24" spans="1:22" s="182" customFormat="1" ht="18" hidden="1" customHeight="1" x14ac:dyDescent="0.2">
      <c r="A24" s="311"/>
      <c r="B24" s="333"/>
      <c r="C24" s="311"/>
      <c r="D24" s="311"/>
      <c r="E24" s="335" t="str">
        <f>IF('[3]Rekapitulace stavby'!E20="","",'[3]Rekapitulace stavby'!E20)</f>
        <v xml:space="preserve"> </v>
      </c>
      <c r="F24" s="311"/>
      <c r="G24" s="311"/>
      <c r="H24" s="311"/>
      <c r="I24" s="181" t="s">
        <v>26</v>
      </c>
      <c r="J24" s="335" t="str">
        <f>IF('[3]Rekapitulace stavby'!AN20="","",'[3]Rekapitulace stavby'!AN20)</f>
        <v/>
      </c>
      <c r="K24" s="311"/>
      <c r="L24" s="333"/>
      <c r="M24" s="311"/>
      <c r="N24" s="311"/>
      <c r="O24" s="311"/>
      <c r="P24" s="311"/>
      <c r="Q24" s="311"/>
      <c r="R24" s="311"/>
      <c r="S24" s="311"/>
      <c r="T24" s="311"/>
      <c r="U24" s="311"/>
      <c r="V24" s="311"/>
    </row>
    <row r="25" spans="1:22" s="182" customFormat="1" ht="6.95" hidden="1" customHeight="1" x14ac:dyDescent="0.2">
      <c r="A25" s="311"/>
      <c r="B25" s="333"/>
      <c r="C25" s="311"/>
      <c r="D25" s="311"/>
      <c r="E25" s="311"/>
      <c r="F25" s="311"/>
      <c r="G25" s="311"/>
      <c r="H25" s="311"/>
      <c r="J25" s="311"/>
      <c r="K25" s="311"/>
      <c r="L25" s="333"/>
      <c r="M25" s="311"/>
      <c r="N25" s="311"/>
      <c r="O25" s="311"/>
      <c r="P25" s="311"/>
      <c r="Q25" s="311"/>
      <c r="R25" s="311"/>
      <c r="S25" s="311"/>
      <c r="T25" s="311"/>
      <c r="U25" s="311"/>
      <c r="V25" s="311"/>
    </row>
    <row r="26" spans="1:22" s="182" customFormat="1" ht="12" hidden="1" customHeight="1" x14ac:dyDescent="0.2">
      <c r="A26" s="311"/>
      <c r="B26" s="333"/>
      <c r="C26" s="311"/>
      <c r="D26" s="331" t="s">
        <v>1266</v>
      </c>
      <c r="E26" s="311"/>
      <c r="F26" s="311"/>
      <c r="G26" s="311"/>
      <c r="H26" s="311"/>
      <c r="J26" s="311"/>
      <c r="K26" s="311"/>
      <c r="L26" s="333"/>
      <c r="M26" s="311"/>
      <c r="N26" s="311"/>
      <c r="O26" s="311"/>
      <c r="P26" s="311"/>
      <c r="Q26" s="311"/>
      <c r="R26" s="311"/>
      <c r="S26" s="311"/>
      <c r="T26" s="311"/>
      <c r="U26" s="311"/>
      <c r="V26" s="311"/>
    </row>
    <row r="27" spans="1:22" s="177" customFormat="1" ht="16.5" hidden="1" customHeight="1" x14ac:dyDescent="0.2">
      <c r="A27" s="337"/>
      <c r="B27" s="338"/>
      <c r="C27" s="337"/>
      <c r="D27" s="337"/>
      <c r="E27" s="313" t="s">
        <v>1259</v>
      </c>
      <c r="F27" s="313"/>
      <c r="G27" s="313"/>
      <c r="H27" s="313"/>
      <c r="J27" s="337"/>
      <c r="K27" s="337"/>
      <c r="L27" s="338"/>
      <c r="M27" s="337"/>
      <c r="N27" s="337"/>
      <c r="O27" s="337"/>
      <c r="P27" s="337"/>
      <c r="Q27" s="337"/>
      <c r="R27" s="337"/>
      <c r="S27" s="337"/>
      <c r="T27" s="337"/>
      <c r="U27" s="337"/>
      <c r="V27" s="337"/>
    </row>
    <row r="28" spans="1:22" s="182" customFormat="1" ht="6.95" hidden="1" customHeight="1" x14ac:dyDescent="0.2">
      <c r="A28" s="311"/>
      <c r="B28" s="333"/>
      <c r="C28" s="311"/>
      <c r="D28" s="311"/>
      <c r="E28" s="311"/>
      <c r="F28" s="311"/>
      <c r="G28" s="311"/>
      <c r="H28" s="311"/>
      <c r="J28" s="311"/>
      <c r="K28" s="311"/>
      <c r="L28" s="333"/>
      <c r="M28" s="311"/>
      <c r="N28" s="311"/>
      <c r="O28" s="311"/>
      <c r="P28" s="311"/>
      <c r="Q28" s="311"/>
      <c r="R28" s="311"/>
      <c r="S28" s="311"/>
      <c r="T28" s="311"/>
      <c r="U28" s="311"/>
      <c r="V28" s="311"/>
    </row>
    <row r="29" spans="1:22" s="182" customFormat="1" ht="6.95" hidden="1" customHeight="1" x14ac:dyDescent="0.2">
      <c r="A29" s="311"/>
      <c r="B29" s="333"/>
      <c r="C29" s="311"/>
      <c r="D29" s="314"/>
      <c r="E29" s="314"/>
      <c r="F29" s="314"/>
      <c r="G29" s="314"/>
      <c r="H29" s="314"/>
      <c r="I29" s="183"/>
      <c r="J29" s="314"/>
      <c r="K29" s="314"/>
      <c r="L29" s="333"/>
      <c r="M29" s="311"/>
      <c r="N29" s="311"/>
      <c r="O29" s="311"/>
      <c r="P29" s="311"/>
      <c r="Q29" s="311"/>
      <c r="R29" s="311"/>
      <c r="S29" s="311"/>
      <c r="T29" s="311"/>
      <c r="U29" s="311"/>
      <c r="V29" s="311"/>
    </row>
    <row r="30" spans="1:22" s="182" customFormat="1" ht="25.35" hidden="1" customHeight="1" x14ac:dyDescent="0.2">
      <c r="A30" s="311"/>
      <c r="B30" s="333"/>
      <c r="C30" s="311"/>
      <c r="D30" s="339" t="s">
        <v>1267</v>
      </c>
      <c r="E30" s="311"/>
      <c r="F30" s="311"/>
      <c r="G30" s="311"/>
      <c r="H30" s="311"/>
      <c r="J30" s="384">
        <f>ROUND(J129, 2)</f>
        <v>0</v>
      </c>
      <c r="K30" s="311"/>
      <c r="L30" s="333"/>
      <c r="M30" s="311"/>
      <c r="N30" s="311"/>
      <c r="O30" s="311"/>
      <c r="P30" s="311"/>
      <c r="Q30" s="311"/>
      <c r="R30" s="311"/>
      <c r="S30" s="311"/>
      <c r="T30" s="311"/>
      <c r="U30" s="311"/>
      <c r="V30" s="311"/>
    </row>
    <row r="31" spans="1:22" s="182" customFormat="1" ht="6.95" hidden="1" customHeight="1" x14ac:dyDescent="0.2">
      <c r="A31" s="311"/>
      <c r="B31" s="333"/>
      <c r="C31" s="311"/>
      <c r="D31" s="314"/>
      <c r="E31" s="314"/>
      <c r="F31" s="314"/>
      <c r="G31" s="314"/>
      <c r="H31" s="314"/>
      <c r="I31" s="183"/>
      <c r="J31" s="314"/>
      <c r="K31" s="314"/>
      <c r="L31" s="333"/>
      <c r="M31" s="311"/>
      <c r="N31" s="311"/>
      <c r="O31" s="311"/>
      <c r="P31" s="311"/>
      <c r="Q31" s="311"/>
      <c r="R31" s="311"/>
      <c r="S31" s="311"/>
      <c r="T31" s="311"/>
      <c r="U31" s="311"/>
      <c r="V31" s="311"/>
    </row>
    <row r="32" spans="1:22" s="182" customFormat="1" ht="14.45" hidden="1" customHeight="1" x14ac:dyDescent="0.2">
      <c r="A32" s="311"/>
      <c r="B32" s="333"/>
      <c r="C32" s="311"/>
      <c r="D32" s="311"/>
      <c r="E32" s="311"/>
      <c r="F32" s="340" t="s">
        <v>1268</v>
      </c>
      <c r="G32" s="311"/>
      <c r="H32" s="311"/>
      <c r="I32" s="184" t="s">
        <v>1269</v>
      </c>
      <c r="J32" s="340" t="s">
        <v>1270</v>
      </c>
      <c r="K32" s="311"/>
      <c r="L32" s="333"/>
      <c r="M32" s="311"/>
      <c r="N32" s="311"/>
      <c r="O32" s="311"/>
      <c r="P32" s="311"/>
      <c r="Q32" s="311"/>
      <c r="R32" s="311"/>
      <c r="S32" s="311"/>
      <c r="T32" s="311"/>
      <c r="U32" s="311"/>
      <c r="V32" s="311"/>
    </row>
    <row r="33" spans="1:22" s="182" customFormat="1" ht="14.45" hidden="1" customHeight="1" x14ac:dyDescent="0.2">
      <c r="A33" s="311"/>
      <c r="B33" s="333"/>
      <c r="C33" s="311"/>
      <c r="D33" s="341" t="s">
        <v>81</v>
      </c>
      <c r="E33" s="331" t="s">
        <v>1271</v>
      </c>
      <c r="F33" s="342">
        <f>ROUND((SUM(BE129:BE291)),  2)</f>
        <v>0</v>
      </c>
      <c r="G33" s="311"/>
      <c r="H33" s="311"/>
      <c r="I33" s="185">
        <v>0.21</v>
      </c>
      <c r="J33" s="342">
        <f>ROUND(((SUM(BE129:BE291))*I33),  2)</f>
        <v>0</v>
      </c>
      <c r="K33" s="311"/>
      <c r="L33" s="333"/>
      <c r="M33" s="311"/>
      <c r="N33" s="311"/>
      <c r="O33" s="311"/>
      <c r="P33" s="311"/>
      <c r="Q33" s="311"/>
      <c r="R33" s="311"/>
      <c r="S33" s="311"/>
      <c r="T33" s="311"/>
      <c r="U33" s="311"/>
      <c r="V33" s="311"/>
    </row>
    <row r="34" spans="1:22" s="182" customFormat="1" ht="14.45" hidden="1" customHeight="1" x14ac:dyDescent="0.2">
      <c r="A34" s="311"/>
      <c r="B34" s="333"/>
      <c r="C34" s="311"/>
      <c r="D34" s="311"/>
      <c r="E34" s="331" t="s">
        <v>1272</v>
      </c>
      <c r="F34" s="342">
        <f>ROUND((SUM(BF129:BF291)),  2)</f>
        <v>0</v>
      </c>
      <c r="G34" s="311"/>
      <c r="H34" s="311"/>
      <c r="I34" s="185">
        <v>0.15</v>
      </c>
      <c r="J34" s="342">
        <f>ROUND(((SUM(BF129:BF291))*I34),  2)</f>
        <v>0</v>
      </c>
      <c r="K34" s="311"/>
      <c r="L34" s="333"/>
      <c r="M34" s="311"/>
      <c r="N34" s="311"/>
      <c r="O34" s="311"/>
      <c r="P34" s="311"/>
      <c r="Q34" s="311"/>
      <c r="R34" s="311"/>
      <c r="S34" s="311"/>
      <c r="T34" s="311"/>
      <c r="U34" s="311"/>
      <c r="V34" s="311"/>
    </row>
    <row r="35" spans="1:22" s="182" customFormat="1" ht="14.45" hidden="1" customHeight="1" x14ac:dyDescent="0.2">
      <c r="A35" s="311"/>
      <c r="B35" s="333"/>
      <c r="C35" s="311"/>
      <c r="D35" s="311"/>
      <c r="E35" s="331" t="s">
        <v>1273</v>
      </c>
      <c r="F35" s="342">
        <f>ROUND((SUM(BG129:BG291)),  2)</f>
        <v>0</v>
      </c>
      <c r="G35" s="311"/>
      <c r="H35" s="311"/>
      <c r="I35" s="185">
        <v>0.21</v>
      </c>
      <c r="J35" s="342">
        <f>0</f>
        <v>0</v>
      </c>
      <c r="K35" s="311"/>
      <c r="L35" s="333"/>
      <c r="M35" s="311"/>
      <c r="N35" s="311"/>
      <c r="O35" s="311"/>
      <c r="P35" s="311"/>
      <c r="Q35" s="311"/>
      <c r="R35" s="311"/>
      <c r="S35" s="311"/>
      <c r="T35" s="311"/>
      <c r="U35" s="311"/>
      <c r="V35" s="311"/>
    </row>
    <row r="36" spans="1:22" s="182" customFormat="1" ht="14.45" hidden="1" customHeight="1" x14ac:dyDescent="0.2">
      <c r="A36" s="311"/>
      <c r="B36" s="333"/>
      <c r="C36" s="311"/>
      <c r="D36" s="311"/>
      <c r="E36" s="331" t="s">
        <v>1274</v>
      </c>
      <c r="F36" s="342">
        <f>ROUND((SUM(BH129:BH291)),  2)</f>
        <v>0</v>
      </c>
      <c r="G36" s="311"/>
      <c r="H36" s="311"/>
      <c r="I36" s="185">
        <v>0.15</v>
      </c>
      <c r="J36" s="342">
        <f>0</f>
        <v>0</v>
      </c>
      <c r="K36" s="311"/>
      <c r="L36" s="333"/>
      <c r="M36" s="311"/>
      <c r="N36" s="311"/>
      <c r="O36" s="311"/>
      <c r="P36" s="311"/>
      <c r="Q36" s="311"/>
      <c r="R36" s="311"/>
      <c r="S36" s="311"/>
      <c r="T36" s="311"/>
      <c r="U36" s="311"/>
      <c r="V36" s="311"/>
    </row>
    <row r="37" spans="1:22" s="182" customFormat="1" ht="14.45" hidden="1" customHeight="1" x14ac:dyDescent="0.2">
      <c r="A37" s="311"/>
      <c r="B37" s="333"/>
      <c r="C37" s="311"/>
      <c r="D37" s="311"/>
      <c r="E37" s="331" t="s">
        <v>1275</v>
      </c>
      <c r="F37" s="342">
        <f>ROUND((SUM(BI129:BI291)),  2)</f>
        <v>0</v>
      </c>
      <c r="G37" s="311"/>
      <c r="H37" s="311"/>
      <c r="I37" s="185">
        <v>0</v>
      </c>
      <c r="J37" s="342">
        <f>0</f>
        <v>0</v>
      </c>
      <c r="K37" s="311"/>
      <c r="L37" s="333"/>
      <c r="M37" s="311"/>
      <c r="N37" s="311"/>
      <c r="O37" s="311"/>
      <c r="P37" s="311"/>
      <c r="Q37" s="311"/>
      <c r="R37" s="311"/>
      <c r="S37" s="311"/>
      <c r="T37" s="311"/>
      <c r="U37" s="311"/>
      <c r="V37" s="311"/>
    </row>
    <row r="38" spans="1:22" s="182" customFormat="1" ht="6.95" hidden="1" customHeight="1" x14ac:dyDescent="0.2">
      <c r="A38" s="311"/>
      <c r="B38" s="333"/>
      <c r="C38" s="311"/>
      <c r="D38" s="311"/>
      <c r="E38" s="311"/>
      <c r="F38" s="311"/>
      <c r="G38" s="311"/>
      <c r="H38" s="311"/>
      <c r="J38" s="311"/>
      <c r="K38" s="311"/>
      <c r="L38" s="333"/>
      <c r="M38" s="311"/>
      <c r="N38" s="311"/>
      <c r="O38" s="311"/>
      <c r="P38" s="311"/>
      <c r="Q38" s="311"/>
      <c r="R38" s="311"/>
      <c r="S38" s="311"/>
      <c r="T38" s="311"/>
      <c r="U38" s="311"/>
      <c r="V38" s="311"/>
    </row>
    <row r="39" spans="1:22" s="182" customFormat="1" ht="25.35" hidden="1" customHeight="1" x14ac:dyDescent="0.2">
      <c r="A39" s="311"/>
      <c r="B39" s="333"/>
      <c r="C39" s="320"/>
      <c r="D39" s="343" t="s">
        <v>82</v>
      </c>
      <c r="E39" s="344"/>
      <c r="F39" s="344"/>
      <c r="G39" s="345" t="s">
        <v>8</v>
      </c>
      <c r="H39" s="315" t="s">
        <v>38</v>
      </c>
      <c r="I39" s="187"/>
      <c r="J39" s="385">
        <f>SUM(J30:J37)</f>
        <v>0</v>
      </c>
      <c r="K39" s="386"/>
      <c r="L39" s="333"/>
      <c r="M39" s="311"/>
      <c r="N39" s="311"/>
      <c r="O39" s="311"/>
      <c r="P39" s="311"/>
      <c r="Q39" s="311"/>
      <c r="R39" s="311"/>
      <c r="S39" s="311"/>
      <c r="T39" s="311"/>
      <c r="U39" s="311"/>
      <c r="V39" s="311"/>
    </row>
    <row r="40" spans="1:22" s="182" customFormat="1" ht="14.45" hidden="1" customHeight="1" x14ac:dyDescent="0.2">
      <c r="A40" s="311"/>
      <c r="B40" s="333"/>
      <c r="C40" s="311"/>
      <c r="D40" s="311"/>
      <c r="E40" s="311"/>
      <c r="F40" s="311"/>
      <c r="G40" s="311"/>
      <c r="H40" s="311"/>
      <c r="J40" s="311"/>
      <c r="K40" s="311"/>
      <c r="L40" s="333"/>
      <c r="M40" s="311"/>
      <c r="N40" s="311"/>
      <c r="O40" s="311"/>
      <c r="P40" s="311"/>
      <c r="Q40" s="311"/>
      <c r="R40" s="311"/>
      <c r="S40" s="311"/>
      <c r="T40" s="311"/>
      <c r="U40" s="311"/>
      <c r="V40" s="311"/>
    </row>
    <row r="41" spans="1:22" ht="14.45" hidden="1" customHeight="1" x14ac:dyDescent="0.2">
      <c r="B41" s="329"/>
      <c r="L41" s="329"/>
    </row>
    <row r="42" spans="1:22" ht="14.45" hidden="1" customHeight="1" x14ac:dyDescent="0.2">
      <c r="B42" s="329"/>
      <c r="L42" s="329"/>
    </row>
    <row r="43" spans="1:22" ht="14.45" hidden="1" customHeight="1" x14ac:dyDescent="0.2">
      <c r="B43" s="329"/>
      <c r="L43" s="329"/>
    </row>
    <row r="44" spans="1:22" ht="14.45" hidden="1" customHeight="1" x14ac:dyDescent="0.2">
      <c r="B44" s="329"/>
      <c r="L44" s="329"/>
    </row>
    <row r="45" spans="1:22" ht="14.45" hidden="1" customHeight="1" x14ac:dyDescent="0.2">
      <c r="B45" s="329"/>
      <c r="L45" s="329"/>
    </row>
    <row r="46" spans="1:22" ht="14.45" hidden="1" customHeight="1" x14ac:dyDescent="0.2">
      <c r="B46" s="329"/>
      <c r="L46" s="329"/>
    </row>
    <row r="47" spans="1:22" ht="14.45" hidden="1" customHeight="1" x14ac:dyDescent="0.2">
      <c r="B47" s="329"/>
      <c r="L47" s="329"/>
    </row>
    <row r="48" spans="1:22" ht="14.45" hidden="1" customHeight="1" x14ac:dyDescent="0.2">
      <c r="B48" s="329"/>
      <c r="L48" s="329"/>
    </row>
    <row r="49" spans="1:22" ht="14.45" hidden="1" customHeight="1" x14ac:dyDescent="0.2">
      <c r="B49" s="329"/>
      <c r="L49" s="329"/>
    </row>
    <row r="50" spans="1:22" s="182" customFormat="1" ht="14.45" hidden="1" customHeight="1" x14ac:dyDescent="0.2">
      <c r="A50" s="311"/>
      <c r="B50" s="333"/>
      <c r="C50" s="311"/>
      <c r="D50" s="346" t="s">
        <v>1276</v>
      </c>
      <c r="E50" s="316"/>
      <c r="F50" s="316"/>
      <c r="G50" s="346" t="s">
        <v>1277</v>
      </c>
      <c r="H50" s="316"/>
      <c r="I50" s="188"/>
      <c r="J50" s="316"/>
      <c r="K50" s="316"/>
      <c r="L50" s="333"/>
      <c r="M50" s="311"/>
      <c r="N50" s="311"/>
      <c r="O50" s="311"/>
      <c r="P50" s="311"/>
      <c r="Q50" s="311"/>
      <c r="R50" s="311"/>
      <c r="S50" s="311"/>
      <c r="T50" s="311"/>
      <c r="U50" s="311"/>
      <c r="V50" s="311"/>
    </row>
    <row r="51" spans="1:22" ht="12.75" hidden="1" customHeight="1" x14ac:dyDescent="0.2">
      <c r="B51" s="329"/>
      <c r="L51" s="329"/>
    </row>
    <row r="52" spans="1:22" ht="12.75" hidden="1" customHeight="1" x14ac:dyDescent="0.2">
      <c r="B52" s="329"/>
      <c r="L52" s="329"/>
    </row>
    <row r="53" spans="1:22" ht="12.75" hidden="1" customHeight="1" x14ac:dyDescent="0.2">
      <c r="B53" s="329"/>
      <c r="L53" s="329"/>
    </row>
    <row r="54" spans="1:22" ht="12.75" hidden="1" customHeight="1" x14ac:dyDescent="0.2">
      <c r="B54" s="329"/>
      <c r="L54" s="329"/>
    </row>
    <row r="55" spans="1:22" ht="12.75" hidden="1" customHeight="1" x14ac:dyDescent="0.2">
      <c r="B55" s="329"/>
      <c r="L55" s="329"/>
    </row>
    <row r="56" spans="1:22" ht="12.75" hidden="1" customHeight="1" x14ac:dyDescent="0.2">
      <c r="B56" s="329"/>
      <c r="L56" s="329"/>
    </row>
    <row r="57" spans="1:22" ht="12.75" hidden="1" customHeight="1" x14ac:dyDescent="0.2">
      <c r="B57" s="329"/>
      <c r="L57" s="329"/>
    </row>
    <row r="58" spans="1:22" ht="12.75" hidden="1" customHeight="1" x14ac:dyDescent="0.2">
      <c r="B58" s="329"/>
      <c r="L58" s="329"/>
    </row>
    <row r="59" spans="1:22" ht="12.75" hidden="1" customHeight="1" x14ac:dyDescent="0.2">
      <c r="B59" s="329"/>
      <c r="L59" s="329"/>
    </row>
    <row r="60" spans="1:22" ht="12.75" hidden="1" customHeight="1" x14ac:dyDescent="0.2">
      <c r="B60" s="329"/>
      <c r="L60" s="329"/>
    </row>
    <row r="61" spans="1:22" s="182" customFormat="1" ht="12.75" hidden="1" customHeight="1" x14ac:dyDescent="0.2">
      <c r="A61" s="311"/>
      <c r="B61" s="333"/>
      <c r="C61" s="311"/>
      <c r="D61" s="347" t="s">
        <v>1278</v>
      </c>
      <c r="E61" s="317"/>
      <c r="F61" s="348" t="s">
        <v>1279</v>
      </c>
      <c r="G61" s="347" t="s">
        <v>1278</v>
      </c>
      <c r="H61" s="317"/>
      <c r="I61" s="189"/>
      <c r="J61" s="387" t="s">
        <v>1279</v>
      </c>
      <c r="K61" s="317"/>
      <c r="L61" s="333"/>
      <c r="M61" s="311"/>
      <c r="N61" s="311"/>
      <c r="O61" s="311"/>
      <c r="P61" s="311"/>
      <c r="Q61" s="311"/>
      <c r="R61" s="311"/>
      <c r="S61" s="311"/>
      <c r="T61" s="311"/>
      <c r="U61" s="311"/>
      <c r="V61" s="311"/>
    </row>
    <row r="62" spans="1:22" ht="12.75" hidden="1" customHeight="1" x14ac:dyDescent="0.2">
      <c r="B62" s="329"/>
      <c r="L62" s="329"/>
    </row>
    <row r="63" spans="1:22" ht="12.75" hidden="1" customHeight="1" x14ac:dyDescent="0.2">
      <c r="B63" s="329"/>
      <c r="L63" s="329"/>
    </row>
    <row r="64" spans="1:22" ht="12.75" hidden="1" customHeight="1" x14ac:dyDescent="0.2">
      <c r="B64" s="329"/>
      <c r="L64" s="329"/>
    </row>
    <row r="65" spans="1:22" s="182" customFormat="1" ht="12.75" hidden="1" customHeight="1" x14ac:dyDescent="0.2">
      <c r="A65" s="311"/>
      <c r="B65" s="333"/>
      <c r="C65" s="311"/>
      <c r="D65" s="346" t="s">
        <v>1280</v>
      </c>
      <c r="E65" s="316"/>
      <c r="F65" s="316"/>
      <c r="G65" s="346" t="s">
        <v>1827</v>
      </c>
      <c r="H65" s="316"/>
      <c r="I65" s="188"/>
      <c r="J65" s="316"/>
      <c r="K65" s="316"/>
      <c r="L65" s="333"/>
      <c r="M65" s="311"/>
      <c r="N65" s="311"/>
      <c r="O65" s="311"/>
      <c r="P65" s="311"/>
      <c r="Q65" s="311"/>
      <c r="R65" s="311"/>
      <c r="S65" s="311"/>
      <c r="T65" s="311"/>
      <c r="U65" s="311"/>
      <c r="V65" s="311"/>
    </row>
    <row r="66" spans="1:22" ht="12.75" hidden="1" customHeight="1" x14ac:dyDescent="0.2">
      <c r="B66" s="329"/>
      <c r="L66" s="329"/>
    </row>
    <row r="67" spans="1:22" ht="12.75" hidden="1" customHeight="1" x14ac:dyDescent="0.2">
      <c r="B67" s="329"/>
      <c r="L67" s="329"/>
    </row>
    <row r="68" spans="1:22" ht="12.75" hidden="1" customHeight="1" x14ac:dyDescent="0.2">
      <c r="B68" s="329"/>
      <c r="L68" s="329"/>
    </row>
    <row r="69" spans="1:22" ht="12.75" hidden="1" customHeight="1" x14ac:dyDescent="0.2">
      <c r="B69" s="329"/>
      <c r="L69" s="329"/>
    </row>
    <row r="70" spans="1:22" ht="12.75" hidden="1" customHeight="1" x14ac:dyDescent="0.2">
      <c r="B70" s="329"/>
      <c r="L70" s="329"/>
    </row>
    <row r="71" spans="1:22" ht="12.75" hidden="1" customHeight="1" x14ac:dyDescent="0.2">
      <c r="B71" s="329"/>
      <c r="L71" s="329"/>
    </row>
    <row r="72" spans="1:22" ht="12.75" hidden="1" customHeight="1" x14ac:dyDescent="0.2">
      <c r="B72" s="329"/>
      <c r="L72" s="329"/>
    </row>
    <row r="73" spans="1:22" ht="12.75" hidden="1" customHeight="1" x14ac:dyDescent="0.2">
      <c r="B73" s="329"/>
      <c r="L73" s="329"/>
    </row>
    <row r="74" spans="1:22" ht="12.75" hidden="1" customHeight="1" x14ac:dyDescent="0.2">
      <c r="B74" s="329"/>
      <c r="L74" s="329"/>
    </row>
    <row r="75" spans="1:22" ht="12.75" hidden="1" customHeight="1" x14ac:dyDescent="0.2">
      <c r="B75" s="329"/>
      <c r="L75" s="329"/>
    </row>
    <row r="76" spans="1:22" s="182" customFormat="1" ht="12.75" hidden="1" customHeight="1" x14ac:dyDescent="0.2">
      <c r="A76" s="311"/>
      <c r="B76" s="333"/>
      <c r="C76" s="311"/>
      <c r="D76" s="347" t="s">
        <v>1278</v>
      </c>
      <c r="E76" s="317"/>
      <c r="F76" s="348" t="s">
        <v>1279</v>
      </c>
      <c r="G76" s="347" t="s">
        <v>1278</v>
      </c>
      <c r="H76" s="317"/>
      <c r="I76" s="189"/>
      <c r="J76" s="387" t="s">
        <v>1279</v>
      </c>
      <c r="K76" s="317"/>
      <c r="L76" s="333"/>
      <c r="M76" s="311"/>
      <c r="N76" s="311"/>
      <c r="O76" s="311"/>
      <c r="P76" s="311"/>
      <c r="Q76" s="311"/>
      <c r="R76" s="311"/>
      <c r="S76" s="311"/>
      <c r="T76" s="311"/>
      <c r="U76" s="311"/>
      <c r="V76" s="311"/>
    </row>
    <row r="77" spans="1:22" s="182" customFormat="1" ht="14.45" hidden="1" customHeight="1" x14ac:dyDescent="0.2">
      <c r="A77" s="311"/>
      <c r="B77" s="349"/>
      <c r="C77" s="318"/>
      <c r="D77" s="318"/>
      <c r="E77" s="318"/>
      <c r="F77" s="318"/>
      <c r="G77" s="318"/>
      <c r="H77" s="318"/>
      <c r="I77" s="190"/>
      <c r="J77" s="318"/>
      <c r="K77" s="318"/>
      <c r="L77" s="333"/>
      <c r="M77" s="311"/>
      <c r="N77" s="311"/>
      <c r="O77" s="311"/>
      <c r="P77" s="311"/>
      <c r="Q77" s="311"/>
      <c r="R77" s="311"/>
      <c r="S77" s="311"/>
      <c r="T77" s="311"/>
      <c r="U77" s="311"/>
      <c r="V77" s="311"/>
    </row>
    <row r="78" spans="1:22" ht="12.75" hidden="1" customHeight="1" x14ac:dyDescent="0.2"/>
    <row r="79" spans="1:22" ht="12.75" hidden="1" customHeight="1" x14ac:dyDescent="0.2"/>
    <row r="80" spans="1:22" ht="12.75" hidden="1" customHeight="1" x14ac:dyDescent="0.2"/>
    <row r="81" spans="1:47" s="182" customFormat="1" ht="6.95" hidden="1" customHeight="1" x14ac:dyDescent="0.2">
      <c r="A81" s="311"/>
      <c r="B81" s="350"/>
      <c r="C81" s="319"/>
      <c r="D81" s="319"/>
      <c r="E81" s="319"/>
      <c r="F81" s="319"/>
      <c r="G81" s="319"/>
      <c r="H81" s="319"/>
      <c r="I81" s="191"/>
      <c r="J81" s="319"/>
      <c r="K81" s="319"/>
      <c r="L81" s="333"/>
      <c r="M81" s="311"/>
      <c r="N81" s="311"/>
      <c r="O81" s="311"/>
      <c r="P81" s="311"/>
      <c r="Q81" s="311"/>
      <c r="R81" s="311"/>
      <c r="S81" s="311"/>
      <c r="T81" s="311"/>
      <c r="U81" s="311"/>
      <c r="V81" s="311"/>
    </row>
    <row r="82" spans="1:47" s="182" customFormat="1" ht="24.95" hidden="1" customHeight="1" x14ac:dyDescent="0.2">
      <c r="A82" s="311"/>
      <c r="B82" s="333"/>
      <c r="C82" s="330" t="s">
        <v>1281</v>
      </c>
      <c r="D82" s="311"/>
      <c r="E82" s="311"/>
      <c r="F82" s="311"/>
      <c r="G82" s="311"/>
      <c r="H82" s="311"/>
      <c r="J82" s="311"/>
      <c r="K82" s="311"/>
      <c r="L82" s="333"/>
      <c r="M82" s="311"/>
      <c r="N82" s="311"/>
      <c r="O82" s="311"/>
      <c r="P82" s="311"/>
      <c r="Q82" s="311"/>
      <c r="R82" s="311"/>
      <c r="S82" s="311"/>
      <c r="T82" s="311"/>
      <c r="U82" s="311"/>
      <c r="V82" s="311"/>
    </row>
    <row r="83" spans="1:47" s="182" customFormat="1" ht="6.95" hidden="1" customHeight="1" x14ac:dyDescent="0.2">
      <c r="A83" s="311"/>
      <c r="B83" s="333"/>
      <c r="C83" s="311"/>
      <c r="D83" s="311"/>
      <c r="E83" s="311"/>
      <c r="F83" s="311"/>
      <c r="G83" s="311"/>
      <c r="H83" s="311"/>
      <c r="J83" s="311"/>
      <c r="K83" s="311"/>
      <c r="L83" s="333"/>
      <c r="M83" s="311"/>
      <c r="N83" s="311"/>
      <c r="O83" s="311"/>
      <c r="P83" s="311"/>
      <c r="Q83" s="311"/>
      <c r="R83" s="311"/>
      <c r="S83" s="311"/>
      <c r="T83" s="311"/>
      <c r="U83" s="311"/>
      <c r="V83" s="311"/>
    </row>
    <row r="84" spans="1:47" s="182" customFormat="1" ht="12" hidden="1" customHeight="1" x14ac:dyDescent="0.2">
      <c r="A84" s="311"/>
      <c r="B84" s="333"/>
      <c r="C84" s="331" t="s">
        <v>16</v>
      </c>
      <c r="D84" s="311"/>
      <c r="E84" s="311"/>
      <c r="F84" s="311"/>
      <c r="G84" s="311"/>
      <c r="H84" s="311"/>
      <c r="J84" s="311"/>
      <c r="K84" s="311"/>
      <c r="L84" s="333"/>
      <c r="M84" s="311"/>
      <c r="N84" s="311"/>
      <c r="O84" s="311"/>
      <c r="P84" s="311"/>
      <c r="Q84" s="311"/>
      <c r="R84" s="311"/>
      <c r="S84" s="311"/>
      <c r="T84" s="311"/>
      <c r="U84" s="311"/>
      <c r="V84" s="311"/>
    </row>
    <row r="85" spans="1:47" s="182" customFormat="1" ht="16.5" hidden="1" customHeight="1" x14ac:dyDescent="0.2">
      <c r="A85" s="311"/>
      <c r="B85" s="333"/>
      <c r="C85" s="311"/>
      <c r="D85" s="311"/>
      <c r="E85" s="332" t="str">
        <f>E7</f>
        <v>Čechtická, Praha</v>
      </c>
      <c r="F85" s="310"/>
      <c r="G85" s="310"/>
      <c r="H85" s="310"/>
      <c r="J85" s="311"/>
      <c r="K85" s="311"/>
      <c r="L85" s="333"/>
      <c r="M85" s="311"/>
      <c r="N85" s="311"/>
      <c r="O85" s="311"/>
      <c r="P85" s="311"/>
      <c r="Q85" s="311"/>
      <c r="R85" s="311"/>
      <c r="S85" s="311"/>
      <c r="T85" s="311"/>
      <c r="U85" s="311"/>
      <c r="V85" s="311"/>
    </row>
    <row r="86" spans="1:47" s="182" customFormat="1" ht="12" hidden="1" customHeight="1" x14ac:dyDescent="0.2">
      <c r="A86" s="311"/>
      <c r="B86" s="333"/>
      <c r="C86" s="331" t="s">
        <v>1256</v>
      </c>
      <c r="D86" s="311"/>
      <c r="E86" s="311"/>
      <c r="F86" s="311"/>
      <c r="G86" s="311"/>
      <c r="H86" s="311"/>
      <c r="J86" s="311"/>
      <c r="K86" s="311"/>
      <c r="L86" s="333"/>
      <c r="M86" s="311"/>
      <c r="N86" s="311"/>
      <c r="O86" s="311"/>
      <c r="P86" s="311"/>
      <c r="Q86" s="311"/>
      <c r="R86" s="311"/>
      <c r="S86" s="311"/>
      <c r="T86" s="311"/>
      <c r="U86" s="311"/>
      <c r="V86" s="311"/>
    </row>
    <row r="87" spans="1:47" s="182" customFormat="1" ht="16.5" hidden="1" customHeight="1" x14ac:dyDescent="0.2">
      <c r="A87" s="311"/>
      <c r="B87" s="333"/>
      <c r="C87" s="311"/>
      <c r="D87" s="311"/>
      <c r="E87" s="334" t="str">
        <f>E9</f>
        <v>05 - UV</v>
      </c>
      <c r="F87" s="311"/>
      <c r="G87" s="311"/>
      <c r="H87" s="311"/>
      <c r="J87" s="311"/>
      <c r="K87" s="311"/>
      <c r="L87" s="333"/>
      <c r="M87" s="311"/>
      <c r="N87" s="311"/>
      <c r="O87" s="311"/>
      <c r="P87" s="311"/>
      <c r="Q87" s="311"/>
      <c r="R87" s="311"/>
      <c r="S87" s="311"/>
      <c r="T87" s="311"/>
      <c r="U87" s="311"/>
      <c r="V87" s="311"/>
    </row>
    <row r="88" spans="1:47" s="182" customFormat="1" ht="6.95" hidden="1" customHeight="1" x14ac:dyDescent="0.2">
      <c r="A88" s="311"/>
      <c r="B88" s="333"/>
      <c r="C88" s="311"/>
      <c r="D88" s="311"/>
      <c r="E88" s="311"/>
      <c r="F88" s="311"/>
      <c r="G88" s="311"/>
      <c r="H88" s="311"/>
      <c r="J88" s="311"/>
      <c r="K88" s="311"/>
      <c r="L88" s="333"/>
      <c r="M88" s="311"/>
      <c r="N88" s="311"/>
      <c r="O88" s="311"/>
      <c r="P88" s="311"/>
      <c r="Q88" s="311"/>
      <c r="R88" s="311"/>
      <c r="S88" s="311"/>
      <c r="T88" s="311"/>
      <c r="U88" s="311"/>
      <c r="V88" s="311"/>
    </row>
    <row r="89" spans="1:47" s="182" customFormat="1" ht="12" hidden="1" customHeight="1" x14ac:dyDescent="0.2">
      <c r="A89" s="311"/>
      <c r="B89" s="333"/>
      <c r="C89" s="331" t="s">
        <v>1261</v>
      </c>
      <c r="D89" s="311"/>
      <c r="E89" s="311"/>
      <c r="F89" s="335" t="str">
        <f>F12</f>
        <v xml:space="preserve"> </v>
      </c>
      <c r="G89" s="311"/>
      <c r="H89" s="311"/>
      <c r="I89" s="181" t="s">
        <v>1262</v>
      </c>
      <c r="J89" s="382" t="str">
        <f>IF(J12="","",J12)</f>
        <v>28. 6. 2023</v>
      </c>
      <c r="K89" s="311"/>
      <c r="L89" s="333"/>
      <c r="M89" s="311"/>
      <c r="N89" s="311"/>
      <c r="O89" s="311"/>
      <c r="P89" s="311"/>
      <c r="Q89" s="311"/>
      <c r="R89" s="311"/>
      <c r="S89" s="311"/>
      <c r="T89" s="311"/>
      <c r="U89" s="311"/>
      <c r="V89" s="311"/>
    </row>
    <row r="90" spans="1:47" s="182" customFormat="1" ht="6.95" hidden="1" customHeight="1" x14ac:dyDescent="0.2">
      <c r="A90" s="311"/>
      <c r="B90" s="333"/>
      <c r="C90" s="311"/>
      <c r="D90" s="311"/>
      <c r="E90" s="311"/>
      <c r="F90" s="311"/>
      <c r="G90" s="311"/>
      <c r="H90" s="311"/>
      <c r="J90" s="311"/>
      <c r="K90" s="311"/>
      <c r="L90" s="333"/>
      <c r="M90" s="311"/>
      <c r="N90" s="311"/>
      <c r="O90" s="311"/>
      <c r="P90" s="311"/>
      <c r="Q90" s="311"/>
      <c r="R90" s="311"/>
      <c r="S90" s="311"/>
      <c r="T90" s="311"/>
      <c r="U90" s="311"/>
      <c r="V90" s="311"/>
    </row>
    <row r="91" spans="1:47" s="182" customFormat="1" ht="15.2" hidden="1" customHeight="1" x14ac:dyDescent="0.2">
      <c r="A91" s="311"/>
      <c r="B91" s="333"/>
      <c r="C91" s="331" t="s">
        <v>1263</v>
      </c>
      <c r="D91" s="311"/>
      <c r="E91" s="311"/>
      <c r="F91" s="335" t="str">
        <f>E15</f>
        <v xml:space="preserve"> </v>
      </c>
      <c r="G91" s="311"/>
      <c r="H91" s="311"/>
      <c r="I91" s="181" t="s">
        <v>14</v>
      </c>
      <c r="J91" s="388" t="str">
        <f>E21</f>
        <v xml:space="preserve"> </v>
      </c>
      <c r="K91" s="311"/>
      <c r="L91" s="333"/>
      <c r="M91" s="311"/>
      <c r="N91" s="311"/>
      <c r="O91" s="311"/>
      <c r="P91" s="311"/>
      <c r="Q91" s="311"/>
      <c r="R91" s="311"/>
      <c r="S91" s="311"/>
      <c r="T91" s="311"/>
      <c r="U91" s="311"/>
      <c r="V91" s="311"/>
    </row>
    <row r="92" spans="1:47" s="182" customFormat="1" ht="15.2" hidden="1" customHeight="1" x14ac:dyDescent="0.2">
      <c r="A92" s="311"/>
      <c r="B92" s="333"/>
      <c r="C92" s="331" t="s">
        <v>1826</v>
      </c>
      <c r="D92" s="311"/>
      <c r="E92" s="311"/>
      <c r="F92" s="335" t="str">
        <f>IF(E18="","",E18)</f>
        <v>Vyplň údaj</v>
      </c>
      <c r="G92" s="311"/>
      <c r="H92" s="311"/>
      <c r="I92" s="181" t="s">
        <v>1265</v>
      </c>
      <c r="J92" s="388" t="str">
        <f>E24</f>
        <v xml:space="preserve"> </v>
      </c>
      <c r="K92" s="311"/>
      <c r="L92" s="333"/>
      <c r="M92" s="311"/>
      <c r="N92" s="311"/>
      <c r="O92" s="311"/>
      <c r="P92" s="311"/>
      <c r="Q92" s="311"/>
      <c r="R92" s="311"/>
      <c r="S92" s="311"/>
      <c r="T92" s="311"/>
      <c r="U92" s="311"/>
      <c r="V92" s="311"/>
    </row>
    <row r="93" spans="1:47" s="182" customFormat="1" ht="10.35" hidden="1" customHeight="1" x14ac:dyDescent="0.2">
      <c r="A93" s="311"/>
      <c r="B93" s="333"/>
      <c r="C93" s="311"/>
      <c r="D93" s="311"/>
      <c r="E93" s="311"/>
      <c r="F93" s="311"/>
      <c r="G93" s="311"/>
      <c r="H93" s="311"/>
      <c r="J93" s="311"/>
      <c r="K93" s="311"/>
      <c r="L93" s="333"/>
      <c r="M93" s="311"/>
      <c r="N93" s="311"/>
      <c r="O93" s="311"/>
      <c r="P93" s="311"/>
      <c r="Q93" s="311"/>
      <c r="R93" s="311"/>
      <c r="S93" s="311"/>
      <c r="T93" s="311"/>
      <c r="U93" s="311"/>
      <c r="V93" s="311"/>
    </row>
    <row r="94" spans="1:47" s="182" customFormat="1" ht="29.25" hidden="1" customHeight="1" x14ac:dyDescent="0.2">
      <c r="A94" s="311"/>
      <c r="B94" s="333"/>
      <c r="C94" s="351" t="s">
        <v>1282</v>
      </c>
      <c r="D94" s="320"/>
      <c r="E94" s="320"/>
      <c r="F94" s="320"/>
      <c r="G94" s="320"/>
      <c r="H94" s="320"/>
      <c r="I94" s="186"/>
      <c r="J94" s="389" t="s">
        <v>1283</v>
      </c>
      <c r="K94" s="320"/>
      <c r="L94" s="333"/>
      <c r="M94" s="311"/>
      <c r="N94" s="311"/>
      <c r="O94" s="311"/>
      <c r="P94" s="311"/>
      <c r="Q94" s="311"/>
      <c r="R94" s="311"/>
      <c r="S94" s="311"/>
      <c r="T94" s="311"/>
      <c r="U94" s="311"/>
      <c r="V94" s="311"/>
    </row>
    <row r="95" spans="1:47" s="182" customFormat="1" ht="10.35" hidden="1" customHeight="1" x14ac:dyDescent="0.2">
      <c r="A95" s="311"/>
      <c r="B95" s="333"/>
      <c r="C95" s="311"/>
      <c r="D95" s="311"/>
      <c r="E95" s="311"/>
      <c r="F95" s="311"/>
      <c r="G95" s="311"/>
      <c r="H95" s="311"/>
      <c r="J95" s="311"/>
      <c r="K95" s="311"/>
      <c r="L95" s="333"/>
      <c r="M95" s="311"/>
      <c r="N95" s="311"/>
      <c r="O95" s="311"/>
      <c r="P95" s="311"/>
      <c r="Q95" s="311"/>
      <c r="R95" s="311"/>
      <c r="S95" s="311"/>
      <c r="T95" s="311"/>
      <c r="U95" s="311"/>
      <c r="V95" s="311"/>
    </row>
    <row r="96" spans="1:47" s="182" customFormat="1" ht="22.9" hidden="1" customHeight="1" x14ac:dyDescent="0.2">
      <c r="A96" s="311"/>
      <c r="B96" s="333"/>
      <c r="C96" s="352" t="s">
        <v>1284</v>
      </c>
      <c r="D96" s="311"/>
      <c r="E96" s="311"/>
      <c r="F96" s="311"/>
      <c r="G96" s="311"/>
      <c r="H96" s="311"/>
      <c r="J96" s="384">
        <f>J129</f>
        <v>0</v>
      </c>
      <c r="K96" s="311"/>
      <c r="L96" s="333"/>
      <c r="M96" s="311"/>
      <c r="N96" s="311"/>
      <c r="O96" s="311"/>
      <c r="P96" s="311"/>
      <c r="Q96" s="311"/>
      <c r="R96" s="311"/>
      <c r="S96" s="311"/>
      <c r="T96" s="311"/>
      <c r="U96" s="311"/>
      <c r="V96" s="311"/>
      <c r="AU96" s="179" t="s">
        <v>1285</v>
      </c>
    </row>
    <row r="97" spans="1:22" s="192" customFormat="1" ht="24.95" hidden="1" customHeight="1" x14ac:dyDescent="0.2">
      <c r="A97" s="353"/>
      <c r="B97" s="354"/>
      <c r="C97" s="353"/>
      <c r="D97" s="355" t="s">
        <v>1286</v>
      </c>
      <c r="E97" s="321"/>
      <c r="F97" s="321"/>
      <c r="G97" s="321"/>
      <c r="H97" s="321"/>
      <c r="I97" s="193"/>
      <c r="J97" s="390">
        <f>J130</f>
        <v>0</v>
      </c>
      <c r="K97" s="353"/>
      <c r="L97" s="354"/>
      <c r="M97" s="353"/>
      <c r="N97" s="353"/>
      <c r="O97" s="353"/>
      <c r="P97" s="353"/>
      <c r="Q97" s="353"/>
      <c r="R97" s="353"/>
      <c r="S97" s="353"/>
      <c r="T97" s="353"/>
      <c r="U97" s="353"/>
      <c r="V97" s="353"/>
    </row>
    <row r="98" spans="1:22" s="194" customFormat="1" ht="19.899999999999999" hidden="1" customHeight="1" x14ac:dyDescent="0.2">
      <c r="A98" s="356"/>
      <c r="B98" s="357"/>
      <c r="C98" s="356"/>
      <c r="D98" s="358" t="s">
        <v>1288</v>
      </c>
      <c r="E98" s="322"/>
      <c r="F98" s="322"/>
      <c r="G98" s="322"/>
      <c r="H98" s="322"/>
      <c r="I98" s="195"/>
      <c r="J98" s="391">
        <f>J131</f>
        <v>0</v>
      </c>
      <c r="K98" s="356"/>
      <c r="L98" s="357"/>
      <c r="M98" s="356"/>
      <c r="N98" s="356"/>
      <c r="O98" s="356"/>
      <c r="P98" s="356"/>
      <c r="Q98" s="356"/>
      <c r="R98" s="356"/>
      <c r="S98" s="356"/>
      <c r="T98" s="356"/>
      <c r="U98" s="356"/>
      <c r="V98" s="356"/>
    </row>
    <row r="99" spans="1:22" s="194" customFormat="1" ht="19.899999999999999" hidden="1" customHeight="1" x14ac:dyDescent="0.2">
      <c r="A99" s="356"/>
      <c r="B99" s="357"/>
      <c r="C99" s="356"/>
      <c r="D99" s="358" t="s">
        <v>1574</v>
      </c>
      <c r="E99" s="322"/>
      <c r="F99" s="322"/>
      <c r="G99" s="322"/>
      <c r="H99" s="322"/>
      <c r="I99" s="195"/>
      <c r="J99" s="391">
        <f>J141</f>
        <v>0</v>
      </c>
      <c r="K99" s="356"/>
      <c r="L99" s="357"/>
      <c r="M99" s="356"/>
      <c r="N99" s="356"/>
      <c r="O99" s="356"/>
      <c r="P99" s="356"/>
      <c r="Q99" s="356"/>
      <c r="R99" s="356"/>
      <c r="S99" s="356"/>
      <c r="T99" s="356"/>
      <c r="U99" s="356"/>
      <c r="V99" s="356"/>
    </row>
    <row r="100" spans="1:22" s="192" customFormat="1" ht="24.95" hidden="1" customHeight="1" x14ac:dyDescent="0.2">
      <c r="A100" s="353"/>
      <c r="B100" s="354"/>
      <c r="C100" s="353"/>
      <c r="D100" s="355" t="s">
        <v>1289</v>
      </c>
      <c r="E100" s="321"/>
      <c r="F100" s="321"/>
      <c r="G100" s="321"/>
      <c r="H100" s="321"/>
      <c r="I100" s="193"/>
      <c r="J100" s="390">
        <f>J159</f>
        <v>0</v>
      </c>
      <c r="K100" s="353"/>
      <c r="L100" s="354"/>
      <c r="M100" s="353"/>
      <c r="N100" s="353"/>
      <c r="O100" s="353"/>
      <c r="P100" s="353"/>
      <c r="Q100" s="353"/>
      <c r="R100" s="353"/>
      <c r="S100" s="353"/>
      <c r="T100" s="353"/>
      <c r="U100" s="353"/>
      <c r="V100" s="353"/>
    </row>
    <row r="101" spans="1:22" s="194" customFormat="1" ht="19.899999999999999" hidden="1" customHeight="1" x14ac:dyDescent="0.2">
      <c r="A101" s="356"/>
      <c r="B101" s="357"/>
      <c r="C101" s="356"/>
      <c r="D101" s="358" t="s">
        <v>1575</v>
      </c>
      <c r="E101" s="322"/>
      <c r="F101" s="322"/>
      <c r="G101" s="322"/>
      <c r="H101" s="322"/>
      <c r="I101" s="195"/>
      <c r="J101" s="391">
        <f>J160</f>
        <v>0</v>
      </c>
      <c r="K101" s="356"/>
      <c r="L101" s="357"/>
      <c r="M101" s="356"/>
      <c r="N101" s="356"/>
      <c r="O101" s="356"/>
      <c r="P101" s="356"/>
      <c r="Q101" s="356"/>
      <c r="R101" s="356"/>
      <c r="S101" s="356"/>
      <c r="T101" s="356"/>
      <c r="U101" s="356"/>
      <c r="V101" s="356"/>
    </row>
    <row r="102" spans="1:22" s="194" customFormat="1" ht="19.899999999999999" hidden="1" customHeight="1" x14ac:dyDescent="0.2">
      <c r="A102" s="356"/>
      <c r="B102" s="357"/>
      <c r="C102" s="356"/>
      <c r="D102" s="358" t="s">
        <v>1291</v>
      </c>
      <c r="E102" s="322"/>
      <c r="F102" s="322"/>
      <c r="G102" s="322"/>
      <c r="H102" s="322"/>
      <c r="I102" s="195"/>
      <c r="J102" s="391">
        <f>J164</f>
        <v>0</v>
      </c>
      <c r="K102" s="356"/>
      <c r="L102" s="357"/>
      <c r="M102" s="356"/>
      <c r="N102" s="356"/>
      <c r="O102" s="356"/>
      <c r="P102" s="356"/>
      <c r="Q102" s="356"/>
      <c r="R102" s="356"/>
      <c r="S102" s="356"/>
      <c r="T102" s="356"/>
      <c r="U102" s="356"/>
      <c r="V102" s="356"/>
    </row>
    <row r="103" spans="1:22" s="194" customFormat="1" ht="19.899999999999999" hidden="1" customHeight="1" x14ac:dyDescent="0.2">
      <c r="A103" s="356"/>
      <c r="B103" s="357"/>
      <c r="C103" s="356"/>
      <c r="D103" s="358" t="s">
        <v>1576</v>
      </c>
      <c r="E103" s="322"/>
      <c r="F103" s="322"/>
      <c r="G103" s="322"/>
      <c r="H103" s="322"/>
      <c r="I103" s="195"/>
      <c r="J103" s="391">
        <f>J168</f>
        <v>0</v>
      </c>
      <c r="K103" s="356"/>
      <c r="L103" s="357"/>
      <c r="M103" s="356"/>
      <c r="N103" s="356"/>
      <c r="O103" s="356"/>
      <c r="P103" s="356"/>
      <c r="Q103" s="356"/>
      <c r="R103" s="356"/>
      <c r="S103" s="356"/>
      <c r="T103" s="356"/>
      <c r="U103" s="356"/>
      <c r="V103" s="356"/>
    </row>
    <row r="104" spans="1:22" s="194" customFormat="1" ht="19.899999999999999" hidden="1" customHeight="1" x14ac:dyDescent="0.2">
      <c r="A104" s="356"/>
      <c r="B104" s="357"/>
      <c r="C104" s="356"/>
      <c r="D104" s="358" t="s">
        <v>1577</v>
      </c>
      <c r="E104" s="322"/>
      <c r="F104" s="322"/>
      <c r="G104" s="322"/>
      <c r="H104" s="322"/>
      <c r="I104" s="195"/>
      <c r="J104" s="391">
        <f>J176</f>
        <v>0</v>
      </c>
      <c r="K104" s="356"/>
      <c r="L104" s="357"/>
      <c r="M104" s="356"/>
      <c r="N104" s="356"/>
      <c r="O104" s="356"/>
      <c r="P104" s="356"/>
      <c r="Q104" s="356"/>
      <c r="R104" s="356"/>
      <c r="S104" s="356"/>
      <c r="T104" s="356"/>
      <c r="U104" s="356"/>
      <c r="V104" s="356"/>
    </row>
    <row r="105" spans="1:22" s="194" customFormat="1" ht="19.899999999999999" hidden="1" customHeight="1" x14ac:dyDescent="0.2">
      <c r="A105" s="356"/>
      <c r="B105" s="357"/>
      <c r="C105" s="356"/>
      <c r="D105" s="358" t="s">
        <v>1578</v>
      </c>
      <c r="E105" s="322"/>
      <c r="F105" s="322"/>
      <c r="G105" s="322"/>
      <c r="H105" s="322"/>
      <c r="I105" s="195"/>
      <c r="J105" s="391">
        <f>J207</f>
        <v>0</v>
      </c>
      <c r="K105" s="356"/>
      <c r="L105" s="357"/>
      <c r="M105" s="356"/>
      <c r="N105" s="356"/>
      <c r="O105" s="356"/>
      <c r="P105" s="356"/>
      <c r="Q105" s="356"/>
      <c r="R105" s="356"/>
      <c r="S105" s="356"/>
      <c r="T105" s="356"/>
      <c r="U105" s="356"/>
      <c r="V105" s="356"/>
    </row>
    <row r="106" spans="1:22" s="194" customFormat="1" ht="19.899999999999999" hidden="1" customHeight="1" x14ac:dyDescent="0.2">
      <c r="A106" s="356"/>
      <c r="B106" s="357"/>
      <c r="C106" s="356"/>
      <c r="D106" s="358" t="s">
        <v>1579</v>
      </c>
      <c r="E106" s="322"/>
      <c r="F106" s="322"/>
      <c r="G106" s="322"/>
      <c r="H106" s="322"/>
      <c r="I106" s="195"/>
      <c r="J106" s="391">
        <f>J238</f>
        <v>0</v>
      </c>
      <c r="K106" s="356"/>
      <c r="L106" s="357"/>
      <c r="M106" s="356"/>
      <c r="N106" s="356"/>
      <c r="O106" s="356"/>
      <c r="P106" s="356"/>
      <c r="Q106" s="356"/>
      <c r="R106" s="356"/>
      <c r="S106" s="356"/>
      <c r="T106" s="356"/>
      <c r="U106" s="356"/>
      <c r="V106" s="356"/>
    </row>
    <row r="107" spans="1:22" s="192" customFormat="1" ht="24.95" hidden="1" customHeight="1" x14ac:dyDescent="0.2">
      <c r="A107" s="353"/>
      <c r="B107" s="354"/>
      <c r="C107" s="353"/>
      <c r="D107" s="355" t="s">
        <v>1580</v>
      </c>
      <c r="E107" s="321"/>
      <c r="F107" s="321"/>
      <c r="G107" s="321"/>
      <c r="H107" s="321"/>
      <c r="I107" s="193"/>
      <c r="J107" s="390">
        <f>J281</f>
        <v>0</v>
      </c>
      <c r="K107" s="353"/>
      <c r="L107" s="354"/>
      <c r="M107" s="353"/>
      <c r="N107" s="353"/>
      <c r="O107" s="353"/>
      <c r="P107" s="353"/>
      <c r="Q107" s="353"/>
      <c r="R107" s="353"/>
      <c r="S107" s="353"/>
      <c r="T107" s="353"/>
      <c r="U107" s="353"/>
      <c r="V107" s="353"/>
    </row>
    <row r="108" spans="1:22" s="194" customFormat="1" ht="19.899999999999999" hidden="1" customHeight="1" x14ac:dyDescent="0.2">
      <c r="A108" s="356"/>
      <c r="B108" s="357"/>
      <c r="C108" s="356"/>
      <c r="D108" s="358" t="s">
        <v>1581</v>
      </c>
      <c r="E108" s="322"/>
      <c r="F108" s="322"/>
      <c r="G108" s="322"/>
      <c r="H108" s="322"/>
      <c r="I108" s="195"/>
      <c r="J108" s="391">
        <f>J282</f>
        <v>0</v>
      </c>
      <c r="K108" s="356"/>
      <c r="L108" s="357"/>
      <c r="M108" s="356"/>
      <c r="N108" s="356"/>
      <c r="O108" s="356"/>
      <c r="P108" s="356"/>
      <c r="Q108" s="356"/>
      <c r="R108" s="356"/>
      <c r="S108" s="356"/>
      <c r="T108" s="356"/>
      <c r="U108" s="356"/>
      <c r="V108" s="356"/>
    </row>
    <row r="109" spans="1:22" s="192" customFormat="1" ht="24.95" hidden="1" customHeight="1" x14ac:dyDescent="0.2">
      <c r="A109" s="353"/>
      <c r="B109" s="354"/>
      <c r="C109" s="353"/>
      <c r="D109" s="355" t="s">
        <v>1582</v>
      </c>
      <c r="E109" s="321"/>
      <c r="F109" s="321"/>
      <c r="G109" s="321"/>
      <c r="H109" s="321"/>
      <c r="I109" s="193"/>
      <c r="J109" s="390">
        <f>J288</f>
        <v>0</v>
      </c>
      <c r="K109" s="353"/>
      <c r="L109" s="354"/>
      <c r="M109" s="353"/>
      <c r="N109" s="353"/>
      <c r="O109" s="353"/>
      <c r="P109" s="353"/>
      <c r="Q109" s="353"/>
      <c r="R109" s="353"/>
      <c r="S109" s="353"/>
      <c r="T109" s="353"/>
      <c r="U109" s="353"/>
      <c r="V109" s="353"/>
    </row>
    <row r="110" spans="1:22" s="182" customFormat="1" ht="21.75" hidden="1" customHeight="1" x14ac:dyDescent="0.2">
      <c r="A110" s="311"/>
      <c r="B110" s="333"/>
      <c r="C110" s="311"/>
      <c r="D110" s="311"/>
      <c r="E110" s="311"/>
      <c r="F110" s="311"/>
      <c r="G110" s="311"/>
      <c r="H110" s="311"/>
      <c r="J110" s="311"/>
      <c r="K110" s="311"/>
      <c r="L110" s="333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</row>
    <row r="111" spans="1:22" s="182" customFormat="1" ht="6.95" hidden="1" customHeight="1" x14ac:dyDescent="0.2">
      <c r="A111" s="311"/>
      <c r="B111" s="349"/>
      <c r="C111" s="318"/>
      <c r="D111" s="318"/>
      <c r="E111" s="318"/>
      <c r="F111" s="318"/>
      <c r="G111" s="318"/>
      <c r="H111" s="318"/>
      <c r="I111" s="190"/>
      <c r="J111" s="318"/>
      <c r="K111" s="318"/>
      <c r="L111" s="333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/>
    </row>
    <row r="112" spans="1:22" ht="12.75" hidden="1" customHeight="1" x14ac:dyDescent="0.2"/>
    <row r="113" spans="1:22" ht="12.75" hidden="1" customHeight="1" x14ac:dyDescent="0.2"/>
    <row r="114" spans="1:22" ht="12.75" hidden="1" customHeight="1" x14ac:dyDescent="0.2"/>
    <row r="115" spans="1:22" s="182" customFormat="1" ht="6.95" customHeight="1" x14ac:dyDescent="0.2">
      <c r="A115" s="311"/>
      <c r="B115" s="350"/>
      <c r="C115" s="319"/>
      <c r="D115" s="319"/>
      <c r="E115" s="319"/>
      <c r="F115" s="319"/>
      <c r="G115" s="319"/>
      <c r="H115" s="319"/>
      <c r="I115" s="191"/>
      <c r="J115" s="319"/>
      <c r="K115" s="319"/>
      <c r="L115" s="333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</row>
    <row r="116" spans="1:22" s="182" customFormat="1" ht="24.95" customHeight="1" x14ac:dyDescent="0.2">
      <c r="A116" s="311"/>
      <c r="B116" s="333"/>
      <c r="C116" s="330" t="s">
        <v>1293</v>
      </c>
      <c r="D116" s="311"/>
      <c r="E116" s="311"/>
      <c r="F116" s="311"/>
      <c r="G116" s="311"/>
      <c r="H116" s="311"/>
      <c r="J116" s="311"/>
      <c r="K116" s="311"/>
      <c r="L116" s="333"/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</row>
    <row r="117" spans="1:22" s="182" customFormat="1" ht="6.95" customHeight="1" x14ac:dyDescent="0.2">
      <c r="A117" s="311"/>
      <c r="B117" s="333"/>
      <c r="C117" s="311"/>
      <c r="D117" s="311"/>
      <c r="E117" s="311"/>
      <c r="F117" s="311"/>
      <c r="G117" s="311"/>
      <c r="H117" s="311"/>
      <c r="J117" s="311"/>
      <c r="K117" s="311"/>
      <c r="L117" s="333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</row>
    <row r="118" spans="1:22" s="182" customFormat="1" ht="12" customHeight="1" x14ac:dyDescent="0.2">
      <c r="A118" s="311"/>
      <c r="B118" s="333"/>
      <c r="C118" s="331" t="s">
        <v>16</v>
      </c>
      <c r="D118" s="311"/>
      <c r="E118" s="311"/>
      <c r="F118" s="311"/>
      <c r="G118" s="311"/>
      <c r="H118" s="311"/>
      <c r="J118" s="311"/>
      <c r="K118" s="311"/>
      <c r="L118" s="333"/>
      <c r="M118" s="311"/>
      <c r="N118" s="311"/>
      <c r="O118" s="311"/>
      <c r="P118" s="311"/>
      <c r="Q118" s="311"/>
      <c r="R118" s="311"/>
      <c r="S118" s="311"/>
      <c r="T118" s="311"/>
      <c r="U118" s="311"/>
      <c r="V118" s="311"/>
    </row>
    <row r="119" spans="1:22" s="182" customFormat="1" ht="16.5" customHeight="1" x14ac:dyDescent="0.2">
      <c r="A119" s="311"/>
      <c r="B119" s="333"/>
      <c r="C119" s="311"/>
      <c r="D119" s="311"/>
      <c r="E119" s="332" t="str">
        <f>E7</f>
        <v>Čechtická, Praha</v>
      </c>
      <c r="F119" s="310"/>
      <c r="G119" s="310"/>
      <c r="H119" s="310"/>
      <c r="J119" s="311"/>
      <c r="K119" s="311"/>
      <c r="L119" s="333"/>
      <c r="M119" s="311"/>
      <c r="N119" s="311"/>
      <c r="O119" s="311"/>
      <c r="P119" s="311"/>
      <c r="Q119" s="311"/>
      <c r="R119" s="311"/>
      <c r="S119" s="311"/>
      <c r="T119" s="311"/>
      <c r="U119" s="311"/>
      <c r="V119" s="311"/>
    </row>
    <row r="120" spans="1:22" s="182" customFormat="1" ht="12" customHeight="1" x14ac:dyDescent="0.2">
      <c r="A120" s="311"/>
      <c r="B120" s="333"/>
      <c r="C120" s="331" t="s">
        <v>1256</v>
      </c>
      <c r="D120" s="311"/>
      <c r="E120" s="311"/>
      <c r="F120" s="311"/>
      <c r="G120" s="311"/>
      <c r="H120" s="311"/>
      <c r="J120" s="311"/>
      <c r="K120" s="311"/>
      <c r="L120" s="333"/>
      <c r="M120" s="311"/>
      <c r="N120" s="311"/>
      <c r="O120" s="311"/>
      <c r="P120" s="311"/>
      <c r="Q120" s="311"/>
      <c r="R120" s="311"/>
      <c r="S120" s="311"/>
      <c r="T120" s="311"/>
      <c r="U120" s="311"/>
      <c r="V120" s="311"/>
    </row>
    <row r="121" spans="1:22" s="182" customFormat="1" ht="16.5" customHeight="1" x14ac:dyDescent="0.2">
      <c r="A121" s="311"/>
      <c r="B121" s="333"/>
      <c r="C121" s="311"/>
      <c r="D121" s="311"/>
      <c r="E121" s="334" t="str">
        <f>E9</f>
        <v>05 - UV</v>
      </c>
      <c r="F121" s="311"/>
      <c r="G121" s="311"/>
      <c r="H121" s="311"/>
      <c r="J121" s="311"/>
      <c r="K121" s="311"/>
      <c r="L121" s="333"/>
      <c r="M121" s="311"/>
      <c r="N121" s="311"/>
      <c r="O121" s="311"/>
      <c r="P121" s="311"/>
      <c r="Q121" s="311"/>
      <c r="R121" s="311"/>
      <c r="S121" s="311"/>
      <c r="T121" s="311"/>
      <c r="U121" s="311"/>
      <c r="V121" s="311"/>
    </row>
    <row r="122" spans="1:22" s="182" customFormat="1" ht="6.95" customHeight="1" x14ac:dyDescent="0.2">
      <c r="A122" s="311"/>
      <c r="B122" s="333"/>
      <c r="C122" s="311"/>
      <c r="D122" s="311"/>
      <c r="E122" s="311"/>
      <c r="F122" s="311"/>
      <c r="G122" s="311"/>
      <c r="H122" s="311"/>
      <c r="J122" s="311"/>
      <c r="K122" s="311"/>
      <c r="L122" s="333"/>
      <c r="M122" s="311"/>
      <c r="N122" s="311"/>
      <c r="O122" s="311"/>
      <c r="P122" s="311"/>
      <c r="Q122" s="311"/>
      <c r="R122" s="311"/>
      <c r="S122" s="311"/>
      <c r="T122" s="311"/>
      <c r="U122" s="311"/>
      <c r="V122" s="311"/>
    </row>
    <row r="123" spans="1:22" s="182" customFormat="1" ht="12" customHeight="1" x14ac:dyDescent="0.2">
      <c r="A123" s="311"/>
      <c r="B123" s="333"/>
      <c r="C123" s="331" t="s">
        <v>1261</v>
      </c>
      <c r="D123" s="311"/>
      <c r="E123" s="311"/>
      <c r="F123" s="335" t="str">
        <f>F12</f>
        <v xml:space="preserve"> </v>
      </c>
      <c r="G123" s="311"/>
      <c r="H123" s="311"/>
      <c r="I123" s="181" t="s">
        <v>1262</v>
      </c>
      <c r="J123" s="423" t="str">
        <f>IF(J12="","",J12)</f>
        <v>28. 6. 2023</v>
      </c>
      <c r="K123" s="311"/>
      <c r="L123" s="333"/>
      <c r="M123" s="311"/>
      <c r="N123" s="311"/>
      <c r="O123" s="311"/>
      <c r="P123" s="311"/>
      <c r="Q123" s="311"/>
      <c r="R123" s="311"/>
      <c r="S123" s="311"/>
      <c r="T123" s="311"/>
      <c r="U123" s="311"/>
      <c r="V123" s="311"/>
    </row>
    <row r="124" spans="1:22" s="182" customFormat="1" ht="6.95" customHeight="1" x14ac:dyDescent="0.2">
      <c r="A124" s="311"/>
      <c r="B124" s="333"/>
      <c r="C124" s="311"/>
      <c r="D124" s="311"/>
      <c r="E124" s="311"/>
      <c r="F124" s="311"/>
      <c r="G124" s="311"/>
      <c r="H124" s="311"/>
      <c r="J124" s="311"/>
      <c r="K124" s="311"/>
      <c r="L124" s="333"/>
      <c r="M124" s="311"/>
      <c r="N124" s="311"/>
      <c r="O124" s="311"/>
      <c r="P124" s="311"/>
      <c r="Q124" s="311"/>
      <c r="R124" s="311"/>
      <c r="S124" s="311"/>
      <c r="T124" s="311"/>
      <c r="U124" s="311"/>
      <c r="V124" s="311"/>
    </row>
    <row r="125" spans="1:22" s="182" customFormat="1" ht="15.2" customHeight="1" x14ac:dyDescent="0.2">
      <c r="A125" s="311"/>
      <c r="B125" s="333"/>
      <c r="C125" s="331" t="s">
        <v>1263</v>
      </c>
      <c r="D125" s="311"/>
      <c r="E125" s="311"/>
      <c r="F125" s="335" t="str">
        <f>E15</f>
        <v xml:space="preserve"> </v>
      </c>
      <c r="G125" s="311"/>
      <c r="H125" s="311"/>
      <c r="I125" s="181" t="s">
        <v>14</v>
      </c>
      <c r="J125" s="388" t="str">
        <f>E21</f>
        <v xml:space="preserve"> </v>
      </c>
      <c r="K125" s="311"/>
      <c r="L125" s="333"/>
      <c r="M125" s="311"/>
      <c r="N125" s="311"/>
      <c r="O125" s="311"/>
      <c r="P125" s="311"/>
      <c r="Q125" s="311"/>
      <c r="R125" s="311"/>
      <c r="S125" s="311"/>
      <c r="T125" s="311"/>
      <c r="U125" s="311"/>
      <c r="V125" s="311"/>
    </row>
    <row r="126" spans="1:22" s="182" customFormat="1" ht="15.2" customHeight="1" x14ac:dyDescent="0.2">
      <c r="A126" s="311"/>
      <c r="B126" s="333"/>
      <c r="C126" s="331" t="s">
        <v>1826</v>
      </c>
      <c r="D126" s="311"/>
      <c r="E126" s="311"/>
      <c r="F126" s="422" t="str">
        <f>IF(E18="","",E18)</f>
        <v>Vyplň údaj</v>
      </c>
      <c r="G126" s="311"/>
      <c r="H126" s="311"/>
      <c r="I126" s="181" t="s">
        <v>1265</v>
      </c>
      <c r="J126" s="388" t="str">
        <f>E24</f>
        <v xml:space="preserve"> </v>
      </c>
      <c r="K126" s="311"/>
      <c r="L126" s="333"/>
      <c r="M126" s="311"/>
      <c r="N126" s="311"/>
      <c r="O126" s="311"/>
      <c r="P126" s="311"/>
      <c r="Q126" s="311"/>
      <c r="R126" s="311"/>
      <c r="S126" s="311"/>
      <c r="T126" s="311"/>
      <c r="U126" s="311"/>
      <c r="V126" s="311"/>
    </row>
    <row r="127" spans="1:22" s="182" customFormat="1" ht="10.35" customHeight="1" x14ac:dyDescent="0.2">
      <c r="A127" s="311"/>
      <c r="B127" s="333"/>
      <c r="C127" s="311"/>
      <c r="D127" s="311"/>
      <c r="E127" s="311"/>
      <c r="F127" s="311"/>
      <c r="G127" s="311"/>
      <c r="H127" s="311"/>
      <c r="J127" s="311"/>
      <c r="K127" s="311"/>
      <c r="L127" s="333"/>
      <c r="M127" s="311"/>
      <c r="N127" s="311"/>
      <c r="O127" s="311"/>
      <c r="P127" s="311"/>
      <c r="Q127" s="311"/>
      <c r="R127" s="311"/>
      <c r="S127" s="311"/>
      <c r="T127" s="311"/>
      <c r="U127" s="311"/>
      <c r="V127" s="311"/>
    </row>
    <row r="128" spans="1:22" s="72" customFormat="1" ht="29.25" customHeight="1" x14ac:dyDescent="0.2">
      <c r="A128" s="359"/>
      <c r="B128" s="360"/>
      <c r="C128" s="361" t="s">
        <v>1294</v>
      </c>
      <c r="D128" s="323" t="s">
        <v>1295</v>
      </c>
      <c r="E128" s="323" t="s">
        <v>1296</v>
      </c>
      <c r="F128" s="323" t="s">
        <v>893</v>
      </c>
      <c r="G128" s="323" t="s">
        <v>76</v>
      </c>
      <c r="H128" s="323" t="s">
        <v>77</v>
      </c>
      <c r="I128" s="196" t="s">
        <v>1297</v>
      </c>
      <c r="J128" s="392" t="s">
        <v>1283</v>
      </c>
      <c r="K128" s="393" t="s">
        <v>1298</v>
      </c>
      <c r="L128" s="360"/>
      <c r="M128" s="394" t="s">
        <v>1259</v>
      </c>
      <c r="N128" s="395" t="s">
        <v>81</v>
      </c>
      <c r="O128" s="395" t="s">
        <v>1299</v>
      </c>
      <c r="P128" s="395" t="s">
        <v>1300</v>
      </c>
      <c r="Q128" s="395" t="s">
        <v>1301</v>
      </c>
      <c r="R128" s="395" t="s">
        <v>1302</v>
      </c>
      <c r="S128" s="395" t="s">
        <v>1303</v>
      </c>
      <c r="T128" s="395" t="s">
        <v>1304</v>
      </c>
      <c r="U128" s="396" t="s">
        <v>92</v>
      </c>
      <c r="V128" s="359"/>
    </row>
    <row r="129" spans="1:65" s="182" customFormat="1" ht="22.9" customHeight="1" x14ac:dyDescent="0.25">
      <c r="A129" s="311"/>
      <c r="B129" s="333"/>
      <c r="C129" s="362" t="s">
        <v>1305</v>
      </c>
      <c r="D129" s="311"/>
      <c r="E129" s="311"/>
      <c r="F129" s="311"/>
      <c r="G129" s="311"/>
      <c r="H129" s="311"/>
      <c r="J129" s="397">
        <f>BK129</f>
        <v>0</v>
      </c>
      <c r="K129" s="311"/>
      <c r="L129" s="333"/>
      <c r="M129" s="398"/>
      <c r="N129" s="314"/>
      <c r="O129" s="314"/>
      <c r="P129" s="399">
        <f>P130+P159+P281+P288</f>
        <v>0</v>
      </c>
      <c r="Q129" s="314"/>
      <c r="R129" s="399">
        <f>R130+R159+R281+R288</f>
        <v>0.91648999999999992</v>
      </c>
      <c r="S129" s="314"/>
      <c r="T129" s="399">
        <f>T130+T159+T281+T288</f>
        <v>2.7720000000000002</v>
      </c>
      <c r="U129" s="400"/>
      <c r="V129" s="311"/>
      <c r="AT129" s="179" t="s">
        <v>895</v>
      </c>
      <c r="AU129" s="179" t="s">
        <v>1285</v>
      </c>
      <c r="BK129" s="197">
        <f>BK130+BK159+BK281+BK288</f>
        <v>0</v>
      </c>
    </row>
    <row r="130" spans="1:65" s="198" customFormat="1" ht="25.9" customHeight="1" x14ac:dyDescent="0.2">
      <c r="A130" s="324"/>
      <c r="B130" s="363"/>
      <c r="C130" s="324"/>
      <c r="D130" s="364" t="s">
        <v>895</v>
      </c>
      <c r="E130" s="365" t="s">
        <v>17</v>
      </c>
      <c r="F130" s="365" t="s">
        <v>896</v>
      </c>
      <c r="G130" s="324"/>
      <c r="H130" s="324"/>
      <c r="I130" s="208"/>
      <c r="J130" s="401">
        <f>BK130</f>
        <v>0</v>
      </c>
      <c r="K130" s="324"/>
      <c r="L130" s="363"/>
      <c r="M130" s="402"/>
      <c r="N130" s="324"/>
      <c r="O130" s="324"/>
      <c r="P130" s="403">
        <f>P131+P141</f>
        <v>0</v>
      </c>
      <c r="Q130" s="324"/>
      <c r="R130" s="403">
        <f>R131+R141</f>
        <v>0</v>
      </c>
      <c r="S130" s="324"/>
      <c r="T130" s="403">
        <f>T131+T141</f>
        <v>1.0740000000000001</v>
      </c>
      <c r="U130" s="404"/>
      <c r="V130" s="324"/>
      <c r="AR130" s="199" t="s">
        <v>1245</v>
      </c>
      <c r="AT130" s="200" t="s">
        <v>895</v>
      </c>
      <c r="AU130" s="200" t="s">
        <v>1306</v>
      </c>
      <c r="AY130" s="199" t="s">
        <v>1307</v>
      </c>
      <c r="BK130" s="201">
        <f>BK131+BK141</f>
        <v>0</v>
      </c>
    </row>
    <row r="131" spans="1:65" s="198" customFormat="1" ht="22.9" customHeight="1" x14ac:dyDescent="0.2">
      <c r="A131" s="324"/>
      <c r="B131" s="363"/>
      <c r="C131" s="324"/>
      <c r="D131" s="364" t="s">
        <v>895</v>
      </c>
      <c r="E131" s="366" t="s">
        <v>43</v>
      </c>
      <c r="F131" s="366" t="s">
        <v>903</v>
      </c>
      <c r="G131" s="324"/>
      <c r="H131" s="324"/>
      <c r="I131" s="208"/>
      <c r="J131" s="405">
        <f>BK131</f>
        <v>0</v>
      </c>
      <c r="K131" s="324"/>
      <c r="L131" s="363"/>
      <c r="M131" s="402"/>
      <c r="N131" s="324"/>
      <c r="O131" s="324"/>
      <c r="P131" s="403">
        <f>SUM(P132:P140)</f>
        <v>0</v>
      </c>
      <c r="Q131" s="324"/>
      <c r="R131" s="403">
        <f>SUM(R132:R140)</f>
        <v>0</v>
      </c>
      <c r="S131" s="324"/>
      <c r="T131" s="403">
        <f>SUM(T132:T140)</f>
        <v>1.0740000000000001</v>
      </c>
      <c r="U131" s="404"/>
      <c r="V131" s="324"/>
      <c r="AR131" s="199" t="s">
        <v>1245</v>
      </c>
      <c r="AT131" s="200" t="s">
        <v>895</v>
      </c>
      <c r="AU131" s="200" t="s">
        <v>1245</v>
      </c>
      <c r="AY131" s="199" t="s">
        <v>1307</v>
      </c>
      <c r="BK131" s="201">
        <f>SUM(BK132:BK140)</f>
        <v>0</v>
      </c>
    </row>
    <row r="132" spans="1:65" s="182" customFormat="1" ht="24.2" customHeight="1" x14ac:dyDescent="0.2">
      <c r="A132" s="311"/>
      <c r="B132" s="333"/>
      <c r="C132" s="367" t="s">
        <v>1583</v>
      </c>
      <c r="D132" s="367" t="s">
        <v>898</v>
      </c>
      <c r="E132" s="368" t="s">
        <v>1049</v>
      </c>
      <c r="F132" s="369" t="s">
        <v>1050</v>
      </c>
      <c r="G132" s="370" t="s">
        <v>292</v>
      </c>
      <c r="H132" s="326">
        <v>10</v>
      </c>
      <c r="I132" s="209"/>
      <c r="J132" s="406">
        <f>ROUND(I132*H132,2)</f>
        <v>0</v>
      </c>
      <c r="K132" s="407"/>
      <c r="L132" s="333"/>
      <c r="M132" s="408" t="s">
        <v>1259</v>
      </c>
      <c r="N132" s="409" t="s">
        <v>1271</v>
      </c>
      <c r="O132" s="311"/>
      <c r="P132" s="410">
        <f>O132*H132</f>
        <v>0</v>
      </c>
      <c r="Q132" s="410">
        <v>0</v>
      </c>
      <c r="R132" s="410">
        <f>Q132*H132</f>
        <v>0</v>
      </c>
      <c r="S132" s="410">
        <v>2.5000000000000001E-2</v>
      </c>
      <c r="T132" s="410">
        <f>S132*H132</f>
        <v>0.25</v>
      </c>
      <c r="U132" s="411" t="s">
        <v>1259</v>
      </c>
      <c r="V132" s="311"/>
      <c r="AR132" s="202" t="s">
        <v>1231</v>
      </c>
      <c r="AT132" s="202" t="s">
        <v>898</v>
      </c>
      <c r="AU132" s="202" t="s">
        <v>1226</v>
      </c>
      <c r="AY132" s="179" t="s">
        <v>1307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9" t="s">
        <v>1245</v>
      </c>
      <c r="BK132" s="203">
        <f>ROUND(I132*H132,2)</f>
        <v>0</v>
      </c>
      <c r="BL132" s="179" t="s">
        <v>1231</v>
      </c>
      <c r="BM132" s="202" t="s">
        <v>1584</v>
      </c>
    </row>
    <row r="133" spans="1:65" s="182" customFormat="1" ht="29.25" x14ac:dyDescent="0.2">
      <c r="A133" s="311"/>
      <c r="B133" s="333"/>
      <c r="C133" s="311"/>
      <c r="D133" s="371" t="s">
        <v>1310</v>
      </c>
      <c r="E133" s="311"/>
      <c r="F133" s="372" t="s">
        <v>1585</v>
      </c>
      <c r="G133" s="311"/>
      <c r="H133" s="311"/>
      <c r="I133" s="210"/>
      <c r="J133" s="311"/>
      <c r="K133" s="311"/>
      <c r="L133" s="333"/>
      <c r="M133" s="412"/>
      <c r="N133" s="311"/>
      <c r="O133" s="311"/>
      <c r="P133" s="311"/>
      <c r="Q133" s="311"/>
      <c r="R133" s="311"/>
      <c r="S133" s="311"/>
      <c r="T133" s="311"/>
      <c r="U133" s="413"/>
      <c r="V133" s="311"/>
      <c r="AT133" s="179" t="s">
        <v>1310</v>
      </c>
      <c r="AU133" s="179" t="s">
        <v>1226</v>
      </c>
    </row>
    <row r="134" spans="1:65" s="182" customFormat="1" x14ac:dyDescent="0.2">
      <c r="A134" s="311"/>
      <c r="B134" s="333"/>
      <c r="C134" s="311"/>
      <c r="D134" s="373" t="s">
        <v>1312</v>
      </c>
      <c r="E134" s="311"/>
      <c r="F134" s="374" t="s">
        <v>1586</v>
      </c>
      <c r="G134" s="311"/>
      <c r="H134" s="311"/>
      <c r="I134" s="210"/>
      <c r="J134" s="311"/>
      <c r="K134" s="311"/>
      <c r="L134" s="333"/>
      <c r="M134" s="412"/>
      <c r="N134" s="311"/>
      <c r="O134" s="311"/>
      <c r="P134" s="311"/>
      <c r="Q134" s="311"/>
      <c r="R134" s="311"/>
      <c r="S134" s="311"/>
      <c r="T134" s="311"/>
      <c r="U134" s="413"/>
      <c r="V134" s="311"/>
      <c r="AT134" s="179" t="s">
        <v>1312</v>
      </c>
      <c r="AU134" s="179" t="s">
        <v>1226</v>
      </c>
    </row>
    <row r="135" spans="1:65" s="182" customFormat="1" ht="24.2" customHeight="1" x14ac:dyDescent="0.2">
      <c r="A135" s="311"/>
      <c r="B135" s="333"/>
      <c r="C135" s="367" t="s">
        <v>1479</v>
      </c>
      <c r="D135" s="367" t="s">
        <v>898</v>
      </c>
      <c r="E135" s="368" t="s">
        <v>1051</v>
      </c>
      <c r="F135" s="369" t="s">
        <v>1052</v>
      </c>
      <c r="G135" s="370" t="s">
        <v>292</v>
      </c>
      <c r="H135" s="326">
        <v>12</v>
      </c>
      <c r="I135" s="209"/>
      <c r="J135" s="406">
        <f>ROUND(I135*H135,2)</f>
        <v>0</v>
      </c>
      <c r="K135" s="407"/>
      <c r="L135" s="333"/>
      <c r="M135" s="408" t="s">
        <v>1259</v>
      </c>
      <c r="N135" s="409" t="s">
        <v>1271</v>
      </c>
      <c r="O135" s="311"/>
      <c r="P135" s="410">
        <f>O135*H135</f>
        <v>0</v>
      </c>
      <c r="Q135" s="410">
        <v>0</v>
      </c>
      <c r="R135" s="410">
        <f>Q135*H135</f>
        <v>0</v>
      </c>
      <c r="S135" s="410">
        <v>3.4000000000000002E-2</v>
      </c>
      <c r="T135" s="410">
        <f>S135*H135</f>
        <v>0.40800000000000003</v>
      </c>
      <c r="U135" s="411" t="s">
        <v>1259</v>
      </c>
      <c r="V135" s="311"/>
      <c r="AR135" s="202" t="s">
        <v>1231</v>
      </c>
      <c r="AT135" s="202" t="s">
        <v>898</v>
      </c>
      <c r="AU135" s="202" t="s">
        <v>1226</v>
      </c>
      <c r="AY135" s="179" t="s">
        <v>1307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9" t="s">
        <v>1245</v>
      </c>
      <c r="BK135" s="203">
        <f>ROUND(I135*H135,2)</f>
        <v>0</v>
      </c>
      <c r="BL135" s="179" t="s">
        <v>1231</v>
      </c>
      <c r="BM135" s="202" t="s">
        <v>1587</v>
      </c>
    </row>
    <row r="136" spans="1:65" s="182" customFormat="1" ht="29.25" x14ac:dyDescent="0.2">
      <c r="A136" s="311"/>
      <c r="B136" s="333"/>
      <c r="C136" s="311"/>
      <c r="D136" s="371" t="s">
        <v>1310</v>
      </c>
      <c r="E136" s="311"/>
      <c r="F136" s="372" t="s">
        <v>1588</v>
      </c>
      <c r="G136" s="311"/>
      <c r="H136" s="311"/>
      <c r="I136" s="210"/>
      <c r="J136" s="311"/>
      <c r="K136" s="311"/>
      <c r="L136" s="333"/>
      <c r="M136" s="412"/>
      <c r="N136" s="311"/>
      <c r="O136" s="311"/>
      <c r="P136" s="311"/>
      <c r="Q136" s="311"/>
      <c r="R136" s="311"/>
      <c r="S136" s="311"/>
      <c r="T136" s="311"/>
      <c r="U136" s="413"/>
      <c r="V136" s="311"/>
      <c r="AT136" s="179" t="s">
        <v>1310</v>
      </c>
      <c r="AU136" s="179" t="s">
        <v>1226</v>
      </c>
    </row>
    <row r="137" spans="1:65" s="182" customFormat="1" x14ac:dyDescent="0.2">
      <c r="A137" s="311"/>
      <c r="B137" s="333"/>
      <c r="C137" s="311"/>
      <c r="D137" s="373" t="s">
        <v>1312</v>
      </c>
      <c r="E137" s="311"/>
      <c r="F137" s="374" t="s">
        <v>1589</v>
      </c>
      <c r="G137" s="311"/>
      <c r="H137" s="311"/>
      <c r="I137" s="210"/>
      <c r="J137" s="311"/>
      <c r="K137" s="311"/>
      <c r="L137" s="333"/>
      <c r="M137" s="412"/>
      <c r="N137" s="311"/>
      <c r="O137" s="311"/>
      <c r="P137" s="311"/>
      <c r="Q137" s="311"/>
      <c r="R137" s="311"/>
      <c r="S137" s="311"/>
      <c r="T137" s="311"/>
      <c r="U137" s="413"/>
      <c r="V137" s="311"/>
      <c r="AT137" s="179" t="s">
        <v>1312</v>
      </c>
      <c r="AU137" s="179" t="s">
        <v>1226</v>
      </c>
    </row>
    <row r="138" spans="1:65" s="182" customFormat="1" ht="24.2" customHeight="1" x14ac:dyDescent="0.2">
      <c r="A138" s="311"/>
      <c r="B138" s="333"/>
      <c r="C138" s="367" t="s">
        <v>1483</v>
      </c>
      <c r="D138" s="367" t="s">
        <v>898</v>
      </c>
      <c r="E138" s="368" t="s">
        <v>1053</v>
      </c>
      <c r="F138" s="369" t="s">
        <v>1054</v>
      </c>
      <c r="G138" s="370" t="s">
        <v>292</v>
      </c>
      <c r="H138" s="326">
        <v>13</v>
      </c>
      <c r="I138" s="209"/>
      <c r="J138" s="406">
        <f>ROUND(I138*H138,2)</f>
        <v>0</v>
      </c>
      <c r="K138" s="407"/>
      <c r="L138" s="333"/>
      <c r="M138" s="408" t="s">
        <v>1259</v>
      </c>
      <c r="N138" s="409" t="s">
        <v>1271</v>
      </c>
      <c r="O138" s="311"/>
      <c r="P138" s="410">
        <f>O138*H138</f>
        <v>0</v>
      </c>
      <c r="Q138" s="410">
        <v>0</v>
      </c>
      <c r="R138" s="410">
        <f>Q138*H138</f>
        <v>0</v>
      </c>
      <c r="S138" s="410">
        <v>3.2000000000000001E-2</v>
      </c>
      <c r="T138" s="410">
        <f>S138*H138</f>
        <v>0.41600000000000004</v>
      </c>
      <c r="U138" s="411" t="s">
        <v>1259</v>
      </c>
      <c r="V138" s="311"/>
      <c r="AR138" s="202" t="s">
        <v>1231</v>
      </c>
      <c r="AT138" s="202" t="s">
        <v>898</v>
      </c>
      <c r="AU138" s="202" t="s">
        <v>1226</v>
      </c>
      <c r="AY138" s="179" t="s">
        <v>1307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9" t="s">
        <v>1245</v>
      </c>
      <c r="BK138" s="203">
        <f>ROUND(I138*H138,2)</f>
        <v>0</v>
      </c>
      <c r="BL138" s="179" t="s">
        <v>1231</v>
      </c>
      <c r="BM138" s="202" t="s">
        <v>1590</v>
      </c>
    </row>
    <row r="139" spans="1:65" s="182" customFormat="1" ht="19.5" x14ac:dyDescent="0.2">
      <c r="A139" s="311"/>
      <c r="B139" s="333"/>
      <c r="C139" s="311"/>
      <c r="D139" s="371" t="s">
        <v>1310</v>
      </c>
      <c r="E139" s="311"/>
      <c r="F139" s="372" t="s">
        <v>1591</v>
      </c>
      <c r="G139" s="311"/>
      <c r="H139" s="311"/>
      <c r="I139" s="210"/>
      <c r="J139" s="311"/>
      <c r="K139" s="311"/>
      <c r="L139" s="333"/>
      <c r="M139" s="412"/>
      <c r="N139" s="311"/>
      <c r="O139" s="311"/>
      <c r="P139" s="311"/>
      <c r="Q139" s="311"/>
      <c r="R139" s="311"/>
      <c r="S139" s="311"/>
      <c r="T139" s="311"/>
      <c r="U139" s="413"/>
      <c r="V139" s="311"/>
      <c r="AT139" s="179" t="s">
        <v>1310</v>
      </c>
      <c r="AU139" s="179" t="s">
        <v>1226</v>
      </c>
    </row>
    <row r="140" spans="1:65" s="182" customFormat="1" x14ac:dyDescent="0.2">
      <c r="A140" s="311"/>
      <c r="B140" s="333"/>
      <c r="C140" s="311"/>
      <c r="D140" s="373" t="s">
        <v>1312</v>
      </c>
      <c r="E140" s="311"/>
      <c r="F140" s="374" t="s">
        <v>1592</v>
      </c>
      <c r="G140" s="311"/>
      <c r="H140" s="311"/>
      <c r="I140" s="210"/>
      <c r="J140" s="311"/>
      <c r="K140" s="311"/>
      <c r="L140" s="333"/>
      <c r="M140" s="412"/>
      <c r="N140" s="311"/>
      <c r="O140" s="311"/>
      <c r="P140" s="311"/>
      <c r="Q140" s="311"/>
      <c r="R140" s="311"/>
      <c r="S140" s="311"/>
      <c r="T140" s="311"/>
      <c r="U140" s="413"/>
      <c r="V140" s="311"/>
      <c r="AT140" s="179" t="s">
        <v>1312</v>
      </c>
      <c r="AU140" s="179" t="s">
        <v>1226</v>
      </c>
    </row>
    <row r="141" spans="1:65" s="198" customFormat="1" ht="22.9" customHeight="1" x14ac:dyDescent="0.2">
      <c r="A141" s="324"/>
      <c r="B141" s="363"/>
      <c r="C141" s="324"/>
      <c r="D141" s="364" t="s">
        <v>895</v>
      </c>
      <c r="E141" s="366" t="s">
        <v>1055</v>
      </c>
      <c r="F141" s="366" t="s">
        <v>1056</v>
      </c>
      <c r="G141" s="324"/>
      <c r="H141" s="324"/>
      <c r="I141" s="208"/>
      <c r="J141" s="405">
        <f>BK141</f>
        <v>0</v>
      </c>
      <c r="K141" s="324"/>
      <c r="L141" s="363"/>
      <c r="M141" s="402"/>
      <c r="N141" s="324"/>
      <c r="O141" s="324"/>
      <c r="P141" s="403">
        <f>SUM(P142:P158)</f>
        <v>0</v>
      </c>
      <c r="Q141" s="324"/>
      <c r="R141" s="403">
        <f>SUM(R142:R158)</f>
        <v>0</v>
      </c>
      <c r="S141" s="324"/>
      <c r="T141" s="403">
        <f>SUM(T142:T158)</f>
        <v>0</v>
      </c>
      <c r="U141" s="404"/>
      <c r="V141" s="324"/>
      <c r="AR141" s="199" t="s">
        <v>1245</v>
      </c>
      <c r="AT141" s="200" t="s">
        <v>895</v>
      </c>
      <c r="AU141" s="200" t="s">
        <v>1245</v>
      </c>
      <c r="AY141" s="199" t="s">
        <v>1307</v>
      </c>
      <c r="BK141" s="201">
        <f>SUM(BK142:BK158)</f>
        <v>0</v>
      </c>
    </row>
    <row r="142" spans="1:65" s="182" customFormat="1" ht="16.5" customHeight="1" x14ac:dyDescent="0.2">
      <c r="A142" s="311"/>
      <c r="B142" s="333"/>
      <c r="C142" s="367" t="s">
        <v>1487</v>
      </c>
      <c r="D142" s="367" t="s">
        <v>898</v>
      </c>
      <c r="E142" s="368" t="s">
        <v>1057</v>
      </c>
      <c r="F142" s="369" t="s">
        <v>1058</v>
      </c>
      <c r="G142" s="370" t="s">
        <v>402</v>
      </c>
      <c r="H142" s="326">
        <v>3.1230000000000002</v>
      </c>
      <c r="I142" s="209"/>
      <c r="J142" s="406">
        <f>ROUND(I142*H142,2)</f>
        <v>0</v>
      </c>
      <c r="K142" s="407"/>
      <c r="L142" s="333"/>
      <c r="M142" s="408" t="s">
        <v>1259</v>
      </c>
      <c r="N142" s="409" t="s">
        <v>1271</v>
      </c>
      <c r="O142" s="311"/>
      <c r="P142" s="410">
        <f>O142*H142</f>
        <v>0</v>
      </c>
      <c r="Q142" s="410">
        <v>0</v>
      </c>
      <c r="R142" s="410">
        <f>Q142*H142</f>
        <v>0</v>
      </c>
      <c r="S142" s="410">
        <v>0</v>
      </c>
      <c r="T142" s="410">
        <f>S142*H142</f>
        <v>0</v>
      </c>
      <c r="U142" s="411" t="s">
        <v>1259</v>
      </c>
      <c r="V142" s="311"/>
      <c r="AR142" s="202" t="s">
        <v>1231</v>
      </c>
      <c r="AT142" s="202" t="s">
        <v>898</v>
      </c>
      <c r="AU142" s="202" t="s">
        <v>1226</v>
      </c>
      <c r="AY142" s="179" t="s">
        <v>1307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9" t="s">
        <v>1245</v>
      </c>
      <c r="BK142" s="203">
        <f>ROUND(I142*H142,2)</f>
        <v>0</v>
      </c>
      <c r="BL142" s="179" t="s">
        <v>1231</v>
      </c>
      <c r="BM142" s="202" t="s">
        <v>1593</v>
      </c>
    </row>
    <row r="143" spans="1:65" s="182" customFormat="1" ht="19.5" x14ac:dyDescent="0.2">
      <c r="A143" s="311"/>
      <c r="B143" s="333"/>
      <c r="C143" s="311"/>
      <c r="D143" s="371" t="s">
        <v>1310</v>
      </c>
      <c r="E143" s="311"/>
      <c r="F143" s="372" t="s">
        <v>1594</v>
      </c>
      <c r="G143" s="311"/>
      <c r="H143" s="311"/>
      <c r="I143" s="210"/>
      <c r="J143" s="311"/>
      <c r="K143" s="311"/>
      <c r="L143" s="333"/>
      <c r="M143" s="412"/>
      <c r="N143" s="311"/>
      <c r="O143" s="311"/>
      <c r="P143" s="311"/>
      <c r="Q143" s="311"/>
      <c r="R143" s="311"/>
      <c r="S143" s="311"/>
      <c r="T143" s="311"/>
      <c r="U143" s="413"/>
      <c r="V143" s="311"/>
      <c r="AT143" s="179" t="s">
        <v>1310</v>
      </c>
      <c r="AU143" s="179" t="s">
        <v>1226</v>
      </c>
    </row>
    <row r="144" spans="1:65" s="182" customFormat="1" x14ac:dyDescent="0.2">
      <c r="A144" s="311"/>
      <c r="B144" s="333"/>
      <c r="C144" s="311"/>
      <c r="D144" s="373" t="s">
        <v>1312</v>
      </c>
      <c r="E144" s="311"/>
      <c r="F144" s="374" t="s">
        <v>1595</v>
      </c>
      <c r="G144" s="311"/>
      <c r="H144" s="311"/>
      <c r="I144" s="210"/>
      <c r="J144" s="311"/>
      <c r="K144" s="311"/>
      <c r="L144" s="333"/>
      <c r="M144" s="412"/>
      <c r="N144" s="311"/>
      <c r="O144" s="311"/>
      <c r="P144" s="311"/>
      <c r="Q144" s="311"/>
      <c r="R144" s="311"/>
      <c r="S144" s="311"/>
      <c r="T144" s="311"/>
      <c r="U144" s="413"/>
      <c r="V144" s="311"/>
      <c r="AT144" s="179" t="s">
        <v>1312</v>
      </c>
      <c r="AU144" s="179" t="s">
        <v>1226</v>
      </c>
    </row>
    <row r="145" spans="1:65" s="182" customFormat="1" ht="33" customHeight="1" x14ac:dyDescent="0.2">
      <c r="A145" s="311"/>
      <c r="B145" s="333"/>
      <c r="C145" s="367" t="s">
        <v>1596</v>
      </c>
      <c r="D145" s="367" t="s">
        <v>898</v>
      </c>
      <c r="E145" s="368" t="s">
        <v>1059</v>
      </c>
      <c r="F145" s="369" t="s">
        <v>1060</v>
      </c>
      <c r="G145" s="370" t="s">
        <v>402</v>
      </c>
      <c r="H145" s="326">
        <v>3.1230000000000002</v>
      </c>
      <c r="I145" s="209"/>
      <c r="J145" s="406">
        <f>ROUND(I145*H145,2)</f>
        <v>0</v>
      </c>
      <c r="K145" s="407"/>
      <c r="L145" s="333"/>
      <c r="M145" s="408" t="s">
        <v>1259</v>
      </c>
      <c r="N145" s="409" t="s">
        <v>1271</v>
      </c>
      <c r="O145" s="311"/>
      <c r="P145" s="410">
        <f>O145*H145</f>
        <v>0</v>
      </c>
      <c r="Q145" s="410">
        <v>0</v>
      </c>
      <c r="R145" s="410">
        <f>Q145*H145</f>
        <v>0</v>
      </c>
      <c r="S145" s="410">
        <v>0</v>
      </c>
      <c r="T145" s="410">
        <f>S145*H145</f>
        <v>0</v>
      </c>
      <c r="U145" s="411" t="s">
        <v>1259</v>
      </c>
      <c r="V145" s="311"/>
      <c r="AR145" s="202" t="s">
        <v>1231</v>
      </c>
      <c r="AT145" s="202" t="s">
        <v>898</v>
      </c>
      <c r="AU145" s="202" t="s">
        <v>1226</v>
      </c>
      <c r="AY145" s="179" t="s">
        <v>1307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9" t="s">
        <v>1245</v>
      </c>
      <c r="BK145" s="203">
        <f>ROUND(I145*H145,2)</f>
        <v>0</v>
      </c>
      <c r="BL145" s="179" t="s">
        <v>1231</v>
      </c>
      <c r="BM145" s="202" t="s">
        <v>1597</v>
      </c>
    </row>
    <row r="146" spans="1:65" s="182" customFormat="1" ht="29.25" x14ac:dyDescent="0.2">
      <c r="A146" s="311"/>
      <c r="B146" s="333"/>
      <c r="C146" s="311"/>
      <c r="D146" s="371" t="s">
        <v>1310</v>
      </c>
      <c r="E146" s="311"/>
      <c r="F146" s="372" t="s">
        <v>1598</v>
      </c>
      <c r="G146" s="311"/>
      <c r="H146" s="311"/>
      <c r="I146" s="210"/>
      <c r="J146" s="311"/>
      <c r="K146" s="311"/>
      <c r="L146" s="333"/>
      <c r="M146" s="412"/>
      <c r="N146" s="311"/>
      <c r="O146" s="311"/>
      <c r="P146" s="311"/>
      <c r="Q146" s="311"/>
      <c r="R146" s="311"/>
      <c r="S146" s="311"/>
      <c r="T146" s="311"/>
      <c r="U146" s="413"/>
      <c r="V146" s="311"/>
      <c r="AT146" s="179" t="s">
        <v>1310</v>
      </c>
      <c r="AU146" s="179" t="s">
        <v>1226</v>
      </c>
    </row>
    <row r="147" spans="1:65" s="182" customFormat="1" x14ac:dyDescent="0.2">
      <c r="A147" s="311"/>
      <c r="B147" s="333"/>
      <c r="C147" s="311"/>
      <c r="D147" s="373" t="s">
        <v>1312</v>
      </c>
      <c r="E147" s="311"/>
      <c r="F147" s="374" t="s">
        <v>1599</v>
      </c>
      <c r="G147" s="311"/>
      <c r="H147" s="311"/>
      <c r="I147" s="210"/>
      <c r="J147" s="311"/>
      <c r="K147" s="311"/>
      <c r="L147" s="333"/>
      <c r="M147" s="412"/>
      <c r="N147" s="311"/>
      <c r="O147" s="311"/>
      <c r="P147" s="311"/>
      <c r="Q147" s="311"/>
      <c r="R147" s="311"/>
      <c r="S147" s="311"/>
      <c r="T147" s="311"/>
      <c r="U147" s="413"/>
      <c r="V147" s="311"/>
      <c r="AT147" s="179" t="s">
        <v>1312</v>
      </c>
      <c r="AU147" s="179" t="s">
        <v>1226</v>
      </c>
    </row>
    <row r="148" spans="1:65" s="182" customFormat="1" ht="33" customHeight="1" x14ac:dyDescent="0.2">
      <c r="A148" s="311"/>
      <c r="B148" s="333"/>
      <c r="C148" s="367" t="s">
        <v>1600</v>
      </c>
      <c r="D148" s="367" t="s">
        <v>898</v>
      </c>
      <c r="E148" s="368" t="s">
        <v>1061</v>
      </c>
      <c r="F148" s="369" t="s">
        <v>1062</v>
      </c>
      <c r="G148" s="370" t="s">
        <v>402</v>
      </c>
      <c r="H148" s="326">
        <v>12.492000000000001</v>
      </c>
      <c r="I148" s="209"/>
      <c r="J148" s="406">
        <f>ROUND(I148*H148,2)</f>
        <v>0</v>
      </c>
      <c r="K148" s="407"/>
      <c r="L148" s="333"/>
      <c r="M148" s="408" t="s">
        <v>1259</v>
      </c>
      <c r="N148" s="409" t="s">
        <v>1271</v>
      </c>
      <c r="O148" s="311"/>
      <c r="P148" s="410">
        <f>O148*H148</f>
        <v>0</v>
      </c>
      <c r="Q148" s="410">
        <v>0</v>
      </c>
      <c r="R148" s="410">
        <f>Q148*H148</f>
        <v>0</v>
      </c>
      <c r="S148" s="410">
        <v>0</v>
      </c>
      <c r="T148" s="410">
        <f>S148*H148</f>
        <v>0</v>
      </c>
      <c r="U148" s="411" t="s">
        <v>1259</v>
      </c>
      <c r="V148" s="311"/>
      <c r="AR148" s="202" t="s">
        <v>1231</v>
      </c>
      <c r="AT148" s="202" t="s">
        <v>898</v>
      </c>
      <c r="AU148" s="202" t="s">
        <v>1226</v>
      </c>
      <c r="AY148" s="179" t="s">
        <v>1307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9" t="s">
        <v>1245</v>
      </c>
      <c r="BK148" s="203">
        <f>ROUND(I148*H148,2)</f>
        <v>0</v>
      </c>
      <c r="BL148" s="179" t="s">
        <v>1231</v>
      </c>
      <c r="BM148" s="202" t="s">
        <v>1601</v>
      </c>
    </row>
    <row r="149" spans="1:65" s="182" customFormat="1" ht="39" x14ac:dyDescent="0.2">
      <c r="A149" s="311"/>
      <c r="B149" s="333"/>
      <c r="C149" s="311"/>
      <c r="D149" s="371" t="s">
        <v>1310</v>
      </c>
      <c r="E149" s="311"/>
      <c r="F149" s="372" t="s">
        <v>1602</v>
      </c>
      <c r="G149" s="311"/>
      <c r="H149" s="311"/>
      <c r="I149" s="210"/>
      <c r="J149" s="311"/>
      <c r="K149" s="311"/>
      <c r="L149" s="333"/>
      <c r="M149" s="412"/>
      <c r="N149" s="311"/>
      <c r="O149" s="311"/>
      <c r="P149" s="311"/>
      <c r="Q149" s="311"/>
      <c r="R149" s="311"/>
      <c r="S149" s="311"/>
      <c r="T149" s="311"/>
      <c r="U149" s="413"/>
      <c r="V149" s="311"/>
      <c r="AT149" s="179" t="s">
        <v>1310</v>
      </c>
      <c r="AU149" s="179" t="s">
        <v>1226</v>
      </c>
    </row>
    <row r="150" spans="1:65" s="182" customFormat="1" x14ac:dyDescent="0.2">
      <c r="A150" s="311"/>
      <c r="B150" s="333"/>
      <c r="C150" s="311"/>
      <c r="D150" s="373" t="s">
        <v>1312</v>
      </c>
      <c r="E150" s="311"/>
      <c r="F150" s="374" t="s">
        <v>1603</v>
      </c>
      <c r="G150" s="311"/>
      <c r="H150" s="311"/>
      <c r="I150" s="210"/>
      <c r="J150" s="311"/>
      <c r="K150" s="311"/>
      <c r="L150" s="333"/>
      <c r="M150" s="412"/>
      <c r="N150" s="311"/>
      <c r="O150" s="311"/>
      <c r="P150" s="311"/>
      <c r="Q150" s="311"/>
      <c r="R150" s="311"/>
      <c r="S150" s="311"/>
      <c r="T150" s="311"/>
      <c r="U150" s="413"/>
      <c r="V150" s="311"/>
      <c r="AT150" s="179" t="s">
        <v>1312</v>
      </c>
      <c r="AU150" s="179" t="s">
        <v>1226</v>
      </c>
    </row>
    <row r="151" spans="1:65" s="182" customFormat="1" ht="24.2" customHeight="1" x14ac:dyDescent="0.2">
      <c r="A151" s="311"/>
      <c r="B151" s="333"/>
      <c r="C151" s="367" t="s">
        <v>1495</v>
      </c>
      <c r="D151" s="367" t="s">
        <v>898</v>
      </c>
      <c r="E151" s="368" t="s">
        <v>1063</v>
      </c>
      <c r="F151" s="369" t="s">
        <v>1064</v>
      </c>
      <c r="G151" s="370" t="s">
        <v>402</v>
      </c>
      <c r="H151" s="326">
        <v>3.1230000000000002</v>
      </c>
      <c r="I151" s="209"/>
      <c r="J151" s="406">
        <f>ROUND(I151*H151,2)</f>
        <v>0</v>
      </c>
      <c r="K151" s="407"/>
      <c r="L151" s="333"/>
      <c r="M151" s="408" t="s">
        <v>1259</v>
      </c>
      <c r="N151" s="409" t="s">
        <v>1271</v>
      </c>
      <c r="O151" s="311"/>
      <c r="P151" s="410">
        <f>O151*H151</f>
        <v>0</v>
      </c>
      <c r="Q151" s="410">
        <v>0</v>
      </c>
      <c r="R151" s="410">
        <f>Q151*H151</f>
        <v>0</v>
      </c>
      <c r="S151" s="410">
        <v>0</v>
      </c>
      <c r="T151" s="410">
        <f>S151*H151</f>
        <v>0</v>
      </c>
      <c r="U151" s="411" t="s">
        <v>1259</v>
      </c>
      <c r="V151" s="311"/>
      <c r="AR151" s="202" t="s">
        <v>1231</v>
      </c>
      <c r="AT151" s="202" t="s">
        <v>898</v>
      </c>
      <c r="AU151" s="202" t="s">
        <v>1226</v>
      </c>
      <c r="AY151" s="179" t="s">
        <v>1307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9" t="s">
        <v>1245</v>
      </c>
      <c r="BK151" s="203">
        <f>ROUND(I151*H151,2)</f>
        <v>0</v>
      </c>
      <c r="BL151" s="179" t="s">
        <v>1231</v>
      </c>
      <c r="BM151" s="202" t="s">
        <v>1604</v>
      </c>
    </row>
    <row r="152" spans="1:65" s="182" customFormat="1" ht="19.5" x14ac:dyDescent="0.2">
      <c r="A152" s="311"/>
      <c r="B152" s="333"/>
      <c r="C152" s="311"/>
      <c r="D152" s="371" t="s">
        <v>1310</v>
      </c>
      <c r="E152" s="311"/>
      <c r="F152" s="372" t="s">
        <v>1605</v>
      </c>
      <c r="G152" s="311"/>
      <c r="H152" s="311"/>
      <c r="I152" s="210"/>
      <c r="J152" s="311"/>
      <c r="K152" s="311"/>
      <c r="L152" s="333"/>
      <c r="M152" s="412"/>
      <c r="N152" s="311"/>
      <c r="O152" s="311"/>
      <c r="P152" s="311"/>
      <c r="Q152" s="311"/>
      <c r="R152" s="311"/>
      <c r="S152" s="311"/>
      <c r="T152" s="311"/>
      <c r="U152" s="413"/>
      <c r="V152" s="311"/>
      <c r="AT152" s="179" t="s">
        <v>1310</v>
      </c>
      <c r="AU152" s="179" t="s">
        <v>1226</v>
      </c>
    </row>
    <row r="153" spans="1:65" s="182" customFormat="1" x14ac:dyDescent="0.2">
      <c r="A153" s="311"/>
      <c r="B153" s="333"/>
      <c r="C153" s="311"/>
      <c r="D153" s="373" t="s">
        <v>1312</v>
      </c>
      <c r="E153" s="311"/>
      <c r="F153" s="374" t="s">
        <v>1606</v>
      </c>
      <c r="G153" s="311"/>
      <c r="H153" s="311"/>
      <c r="I153" s="210"/>
      <c r="J153" s="311"/>
      <c r="K153" s="311"/>
      <c r="L153" s="333"/>
      <c r="M153" s="412"/>
      <c r="N153" s="311"/>
      <c r="O153" s="311"/>
      <c r="P153" s="311"/>
      <c r="Q153" s="311"/>
      <c r="R153" s="311"/>
      <c r="S153" s="311"/>
      <c r="T153" s="311"/>
      <c r="U153" s="413"/>
      <c r="V153" s="311"/>
      <c r="AT153" s="179" t="s">
        <v>1312</v>
      </c>
      <c r="AU153" s="179" t="s">
        <v>1226</v>
      </c>
    </row>
    <row r="154" spans="1:65" s="182" customFormat="1" ht="24.2" customHeight="1" x14ac:dyDescent="0.2">
      <c r="A154" s="311"/>
      <c r="B154" s="333"/>
      <c r="C154" s="367" t="s">
        <v>1607</v>
      </c>
      <c r="D154" s="367" t="s">
        <v>898</v>
      </c>
      <c r="E154" s="368" t="s">
        <v>1065</v>
      </c>
      <c r="F154" s="369" t="s">
        <v>1066</v>
      </c>
      <c r="G154" s="370" t="s">
        <v>402</v>
      </c>
      <c r="H154" s="326">
        <v>145</v>
      </c>
      <c r="I154" s="209"/>
      <c r="J154" s="406">
        <f>ROUND(I154*H154,2)</f>
        <v>0</v>
      </c>
      <c r="K154" s="407"/>
      <c r="L154" s="333"/>
      <c r="M154" s="408" t="s">
        <v>1259</v>
      </c>
      <c r="N154" s="409" t="s">
        <v>1271</v>
      </c>
      <c r="O154" s="311"/>
      <c r="P154" s="410">
        <f>O154*H154</f>
        <v>0</v>
      </c>
      <c r="Q154" s="410">
        <v>0</v>
      </c>
      <c r="R154" s="410">
        <f>Q154*H154</f>
        <v>0</v>
      </c>
      <c r="S154" s="410">
        <v>0</v>
      </c>
      <c r="T154" s="410">
        <f>S154*H154</f>
        <v>0</v>
      </c>
      <c r="U154" s="411" t="s">
        <v>1259</v>
      </c>
      <c r="V154" s="311"/>
      <c r="AR154" s="202" t="s">
        <v>1231</v>
      </c>
      <c r="AT154" s="202" t="s">
        <v>898</v>
      </c>
      <c r="AU154" s="202" t="s">
        <v>1226</v>
      </c>
      <c r="AY154" s="179" t="s">
        <v>1307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9" t="s">
        <v>1245</v>
      </c>
      <c r="BK154" s="203">
        <f>ROUND(I154*H154,2)</f>
        <v>0</v>
      </c>
      <c r="BL154" s="179" t="s">
        <v>1231</v>
      </c>
      <c r="BM154" s="202" t="s">
        <v>1608</v>
      </c>
    </row>
    <row r="155" spans="1:65" s="182" customFormat="1" ht="29.25" x14ac:dyDescent="0.2">
      <c r="A155" s="311"/>
      <c r="B155" s="333"/>
      <c r="C155" s="311"/>
      <c r="D155" s="371" t="s">
        <v>1310</v>
      </c>
      <c r="E155" s="311"/>
      <c r="F155" s="372" t="s">
        <v>1609</v>
      </c>
      <c r="G155" s="311"/>
      <c r="H155" s="311"/>
      <c r="I155" s="210"/>
      <c r="J155" s="311"/>
      <c r="K155" s="311"/>
      <c r="L155" s="333"/>
      <c r="M155" s="412"/>
      <c r="N155" s="311"/>
      <c r="O155" s="311"/>
      <c r="P155" s="311"/>
      <c r="Q155" s="311"/>
      <c r="R155" s="311"/>
      <c r="S155" s="311"/>
      <c r="T155" s="311"/>
      <c r="U155" s="413"/>
      <c r="V155" s="311"/>
      <c r="AT155" s="179" t="s">
        <v>1310</v>
      </c>
      <c r="AU155" s="179" t="s">
        <v>1226</v>
      </c>
    </row>
    <row r="156" spans="1:65" s="182" customFormat="1" x14ac:dyDescent="0.2">
      <c r="A156" s="311"/>
      <c r="B156" s="333"/>
      <c r="C156" s="311"/>
      <c r="D156" s="373" t="s">
        <v>1312</v>
      </c>
      <c r="E156" s="311"/>
      <c r="F156" s="374" t="s">
        <v>1610</v>
      </c>
      <c r="G156" s="311"/>
      <c r="H156" s="311"/>
      <c r="I156" s="210"/>
      <c r="J156" s="311"/>
      <c r="K156" s="311"/>
      <c r="L156" s="333"/>
      <c r="M156" s="412"/>
      <c r="N156" s="311"/>
      <c r="O156" s="311"/>
      <c r="P156" s="311"/>
      <c r="Q156" s="311"/>
      <c r="R156" s="311"/>
      <c r="S156" s="311"/>
      <c r="T156" s="311"/>
      <c r="U156" s="413"/>
      <c r="V156" s="311"/>
      <c r="AT156" s="179" t="s">
        <v>1312</v>
      </c>
      <c r="AU156" s="179" t="s">
        <v>1226</v>
      </c>
    </row>
    <row r="157" spans="1:65" s="182" customFormat="1" ht="21.75" customHeight="1" x14ac:dyDescent="0.2">
      <c r="A157" s="311"/>
      <c r="B157" s="333"/>
      <c r="C157" s="367" t="s">
        <v>1499</v>
      </c>
      <c r="D157" s="367" t="s">
        <v>898</v>
      </c>
      <c r="E157" s="368" t="s">
        <v>1067</v>
      </c>
      <c r="F157" s="369" t="s">
        <v>1068</v>
      </c>
      <c r="G157" s="370" t="s">
        <v>402</v>
      </c>
      <c r="H157" s="326">
        <v>3.1230000000000002</v>
      </c>
      <c r="I157" s="209"/>
      <c r="J157" s="406">
        <f>ROUND(I157*H157,2)</f>
        <v>0</v>
      </c>
      <c r="K157" s="407"/>
      <c r="L157" s="333"/>
      <c r="M157" s="408" t="s">
        <v>1259</v>
      </c>
      <c r="N157" s="409" t="s">
        <v>1271</v>
      </c>
      <c r="O157" s="311"/>
      <c r="P157" s="410">
        <f>O157*H157</f>
        <v>0</v>
      </c>
      <c r="Q157" s="410">
        <v>0</v>
      </c>
      <c r="R157" s="410">
        <f>Q157*H157</f>
        <v>0</v>
      </c>
      <c r="S157" s="410">
        <v>0</v>
      </c>
      <c r="T157" s="410">
        <f>S157*H157</f>
        <v>0</v>
      </c>
      <c r="U157" s="411" t="s">
        <v>1259</v>
      </c>
      <c r="V157" s="311"/>
      <c r="AR157" s="202" t="s">
        <v>1231</v>
      </c>
      <c r="AT157" s="202" t="s">
        <v>898</v>
      </c>
      <c r="AU157" s="202" t="s">
        <v>1226</v>
      </c>
      <c r="AY157" s="179" t="s">
        <v>1307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9" t="s">
        <v>1245</v>
      </c>
      <c r="BK157" s="203">
        <f>ROUND(I157*H157,2)</f>
        <v>0</v>
      </c>
      <c r="BL157" s="179" t="s">
        <v>1231</v>
      </c>
      <c r="BM157" s="202" t="s">
        <v>1611</v>
      </c>
    </row>
    <row r="158" spans="1:65" s="182" customFormat="1" x14ac:dyDescent="0.2">
      <c r="A158" s="311"/>
      <c r="B158" s="333"/>
      <c r="C158" s="311"/>
      <c r="D158" s="371" t="s">
        <v>1310</v>
      </c>
      <c r="E158" s="311"/>
      <c r="F158" s="372" t="s">
        <v>1068</v>
      </c>
      <c r="G158" s="311"/>
      <c r="H158" s="311"/>
      <c r="I158" s="210"/>
      <c r="J158" s="311"/>
      <c r="K158" s="311"/>
      <c r="L158" s="333"/>
      <c r="M158" s="412"/>
      <c r="N158" s="311"/>
      <c r="O158" s="311"/>
      <c r="P158" s="311"/>
      <c r="Q158" s="311"/>
      <c r="R158" s="311"/>
      <c r="S158" s="311"/>
      <c r="T158" s="311"/>
      <c r="U158" s="413"/>
      <c r="V158" s="311"/>
      <c r="AT158" s="179" t="s">
        <v>1310</v>
      </c>
      <c r="AU158" s="179" t="s">
        <v>1226</v>
      </c>
    </row>
    <row r="159" spans="1:65" s="198" customFormat="1" ht="25.9" customHeight="1" x14ac:dyDescent="0.2">
      <c r="A159" s="324"/>
      <c r="B159" s="363"/>
      <c r="C159" s="324"/>
      <c r="D159" s="364" t="s">
        <v>895</v>
      </c>
      <c r="E159" s="365" t="s">
        <v>18</v>
      </c>
      <c r="F159" s="365" t="s">
        <v>904</v>
      </c>
      <c r="G159" s="324"/>
      <c r="H159" s="324"/>
      <c r="I159" s="208"/>
      <c r="J159" s="401">
        <f>BK159</f>
        <v>0</v>
      </c>
      <c r="K159" s="324"/>
      <c r="L159" s="363"/>
      <c r="M159" s="402"/>
      <c r="N159" s="324"/>
      <c r="O159" s="324"/>
      <c r="P159" s="403">
        <f>P160+P164+P168+P176+P207+P238</f>
        <v>0</v>
      </c>
      <c r="Q159" s="324"/>
      <c r="R159" s="403">
        <f>R160+R164+R168+R176+R207+R238</f>
        <v>0.91328999999999994</v>
      </c>
      <c r="S159" s="324"/>
      <c r="T159" s="403">
        <f>T160+T164+T168+T176+T207+T238</f>
        <v>1.6980000000000002</v>
      </c>
      <c r="U159" s="404"/>
      <c r="V159" s="324"/>
      <c r="AR159" s="199" t="s">
        <v>1226</v>
      </c>
      <c r="AT159" s="200" t="s">
        <v>895</v>
      </c>
      <c r="AU159" s="200" t="s">
        <v>1306</v>
      </c>
      <c r="AY159" s="199" t="s">
        <v>1307</v>
      </c>
      <c r="BK159" s="201">
        <f>BK160+BK164+BK168+BK176+BK207+BK238</f>
        <v>0</v>
      </c>
    </row>
    <row r="160" spans="1:65" s="198" customFormat="1" ht="22.9" customHeight="1" x14ac:dyDescent="0.2">
      <c r="A160" s="324"/>
      <c r="B160" s="363"/>
      <c r="C160" s="324"/>
      <c r="D160" s="364" t="s">
        <v>895</v>
      </c>
      <c r="E160" s="366" t="s">
        <v>905</v>
      </c>
      <c r="F160" s="366" t="s">
        <v>906</v>
      </c>
      <c r="G160" s="324"/>
      <c r="H160" s="324"/>
      <c r="I160" s="208"/>
      <c r="J160" s="405">
        <f>BK160</f>
        <v>0</v>
      </c>
      <c r="K160" s="324"/>
      <c r="L160" s="363"/>
      <c r="M160" s="402"/>
      <c r="N160" s="324"/>
      <c r="O160" s="324"/>
      <c r="P160" s="403">
        <f>SUM(P161:P163)</f>
        <v>0</v>
      </c>
      <c r="Q160" s="324"/>
      <c r="R160" s="403">
        <f>SUM(R161:R163)</f>
        <v>0</v>
      </c>
      <c r="S160" s="324"/>
      <c r="T160" s="403">
        <f>SUM(T161:T163)</f>
        <v>0</v>
      </c>
      <c r="U160" s="404"/>
      <c r="V160" s="324"/>
      <c r="AR160" s="199" t="s">
        <v>1226</v>
      </c>
      <c r="AT160" s="200" t="s">
        <v>895</v>
      </c>
      <c r="AU160" s="200" t="s">
        <v>1245</v>
      </c>
      <c r="AY160" s="199" t="s">
        <v>1307</v>
      </c>
      <c r="BK160" s="201">
        <f>SUM(BK161:BK163)</f>
        <v>0</v>
      </c>
    </row>
    <row r="161" spans="1:65" s="182" customFormat="1" ht="24.2" customHeight="1" x14ac:dyDescent="0.2">
      <c r="A161" s="311"/>
      <c r="B161" s="333"/>
      <c r="C161" s="367" t="s">
        <v>1245</v>
      </c>
      <c r="D161" s="367" t="s">
        <v>898</v>
      </c>
      <c r="E161" s="368" t="s">
        <v>1069</v>
      </c>
      <c r="F161" s="369" t="s">
        <v>1070</v>
      </c>
      <c r="G161" s="370" t="s">
        <v>402</v>
      </c>
      <c r="H161" s="326">
        <v>1.74</v>
      </c>
      <c r="I161" s="209"/>
      <c r="J161" s="406">
        <f>ROUND(I161*H161,2)</f>
        <v>0</v>
      </c>
      <c r="K161" s="407"/>
      <c r="L161" s="333"/>
      <c r="M161" s="408" t="s">
        <v>1259</v>
      </c>
      <c r="N161" s="409" t="s">
        <v>1271</v>
      </c>
      <c r="O161" s="311"/>
      <c r="P161" s="410">
        <f>O161*H161</f>
        <v>0</v>
      </c>
      <c r="Q161" s="410">
        <v>0</v>
      </c>
      <c r="R161" s="410">
        <f>Q161*H161</f>
        <v>0</v>
      </c>
      <c r="S161" s="410">
        <v>0</v>
      </c>
      <c r="T161" s="410">
        <f>S161*H161</f>
        <v>0</v>
      </c>
      <c r="U161" s="411" t="s">
        <v>1259</v>
      </c>
      <c r="V161" s="311"/>
      <c r="AR161" s="202" t="s">
        <v>1331</v>
      </c>
      <c r="AT161" s="202" t="s">
        <v>898</v>
      </c>
      <c r="AU161" s="202" t="s">
        <v>1226</v>
      </c>
      <c r="AY161" s="179" t="s">
        <v>1307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9" t="s">
        <v>1245</v>
      </c>
      <c r="BK161" s="203">
        <f>ROUND(I161*H161,2)</f>
        <v>0</v>
      </c>
      <c r="BL161" s="179" t="s">
        <v>1331</v>
      </c>
      <c r="BM161" s="202" t="s">
        <v>1612</v>
      </c>
    </row>
    <row r="162" spans="1:65" s="182" customFormat="1" ht="29.25" x14ac:dyDescent="0.2">
      <c r="A162" s="311"/>
      <c r="B162" s="333"/>
      <c r="C162" s="311"/>
      <c r="D162" s="371" t="s">
        <v>1310</v>
      </c>
      <c r="E162" s="311"/>
      <c r="F162" s="372" t="s">
        <v>1613</v>
      </c>
      <c r="G162" s="311"/>
      <c r="H162" s="311"/>
      <c r="I162" s="210"/>
      <c r="J162" s="311"/>
      <c r="K162" s="311"/>
      <c r="L162" s="333"/>
      <c r="M162" s="412"/>
      <c r="N162" s="311"/>
      <c r="O162" s="311"/>
      <c r="P162" s="311"/>
      <c r="Q162" s="311"/>
      <c r="R162" s="311"/>
      <c r="S162" s="311"/>
      <c r="T162" s="311"/>
      <c r="U162" s="413"/>
      <c r="V162" s="311"/>
      <c r="AT162" s="179" t="s">
        <v>1310</v>
      </c>
      <c r="AU162" s="179" t="s">
        <v>1226</v>
      </c>
    </row>
    <row r="163" spans="1:65" s="182" customFormat="1" x14ac:dyDescent="0.2">
      <c r="A163" s="311"/>
      <c r="B163" s="333"/>
      <c r="C163" s="311"/>
      <c r="D163" s="373" t="s">
        <v>1312</v>
      </c>
      <c r="E163" s="311"/>
      <c r="F163" s="374" t="s">
        <v>1614</v>
      </c>
      <c r="G163" s="311"/>
      <c r="H163" s="311"/>
      <c r="I163" s="210"/>
      <c r="J163" s="311"/>
      <c r="K163" s="311"/>
      <c r="L163" s="333"/>
      <c r="M163" s="412"/>
      <c r="N163" s="311"/>
      <c r="O163" s="311"/>
      <c r="P163" s="311"/>
      <c r="Q163" s="311"/>
      <c r="R163" s="311"/>
      <c r="S163" s="311"/>
      <c r="T163" s="311"/>
      <c r="U163" s="413"/>
      <c r="V163" s="311"/>
      <c r="AT163" s="179" t="s">
        <v>1312</v>
      </c>
      <c r="AU163" s="179" t="s">
        <v>1226</v>
      </c>
    </row>
    <row r="164" spans="1:65" s="198" customFormat="1" ht="22.9" customHeight="1" x14ac:dyDescent="0.2">
      <c r="A164" s="324"/>
      <c r="B164" s="363"/>
      <c r="C164" s="324"/>
      <c r="D164" s="364" t="s">
        <v>895</v>
      </c>
      <c r="E164" s="366" t="s">
        <v>933</v>
      </c>
      <c r="F164" s="366" t="s">
        <v>934</v>
      </c>
      <c r="G164" s="324"/>
      <c r="H164" s="324"/>
      <c r="I164" s="208"/>
      <c r="J164" s="405">
        <f>BK164</f>
        <v>0</v>
      </c>
      <c r="K164" s="324"/>
      <c r="L164" s="363"/>
      <c r="M164" s="402"/>
      <c r="N164" s="324"/>
      <c r="O164" s="324"/>
      <c r="P164" s="403">
        <f>SUM(P165:P167)</f>
        <v>0</v>
      </c>
      <c r="Q164" s="324"/>
      <c r="R164" s="403">
        <f>SUM(R165:R167)</f>
        <v>8.8000000000000003E-4</v>
      </c>
      <c r="S164" s="324"/>
      <c r="T164" s="403">
        <f>SUM(T165:T167)</f>
        <v>0</v>
      </c>
      <c r="U164" s="404"/>
      <c r="V164" s="324"/>
      <c r="AR164" s="199" t="s">
        <v>1226</v>
      </c>
      <c r="AT164" s="200" t="s">
        <v>895</v>
      </c>
      <c r="AU164" s="200" t="s">
        <v>1245</v>
      </c>
      <c r="AY164" s="199" t="s">
        <v>1307</v>
      </c>
      <c r="BK164" s="201">
        <f>SUM(BK165:BK167)</f>
        <v>0</v>
      </c>
    </row>
    <row r="165" spans="1:65" s="182" customFormat="1" ht="24.2" customHeight="1" x14ac:dyDescent="0.2">
      <c r="A165" s="311"/>
      <c r="B165" s="333"/>
      <c r="C165" s="367" t="s">
        <v>1511</v>
      </c>
      <c r="D165" s="367" t="s">
        <v>898</v>
      </c>
      <c r="E165" s="368" t="s">
        <v>1071</v>
      </c>
      <c r="F165" s="369" t="s">
        <v>1072</v>
      </c>
      <c r="G165" s="370" t="s">
        <v>292</v>
      </c>
      <c r="H165" s="326">
        <v>4</v>
      </c>
      <c r="I165" s="209"/>
      <c r="J165" s="406">
        <f>ROUND(I165*H165,2)</f>
        <v>0</v>
      </c>
      <c r="K165" s="407"/>
      <c r="L165" s="333"/>
      <c r="M165" s="408" t="s">
        <v>1259</v>
      </c>
      <c r="N165" s="409" t="s">
        <v>1271</v>
      </c>
      <c r="O165" s="311"/>
      <c r="P165" s="410">
        <f>O165*H165</f>
        <v>0</v>
      </c>
      <c r="Q165" s="410">
        <v>2.2000000000000001E-4</v>
      </c>
      <c r="R165" s="410">
        <f>Q165*H165</f>
        <v>8.8000000000000003E-4</v>
      </c>
      <c r="S165" s="410">
        <v>0</v>
      </c>
      <c r="T165" s="410">
        <f>S165*H165</f>
        <v>0</v>
      </c>
      <c r="U165" s="411" t="s">
        <v>1259</v>
      </c>
      <c r="V165" s="311"/>
      <c r="AR165" s="202" t="s">
        <v>1331</v>
      </c>
      <c r="AT165" s="202" t="s">
        <v>898</v>
      </c>
      <c r="AU165" s="202" t="s">
        <v>1226</v>
      </c>
      <c r="AY165" s="179" t="s">
        <v>1307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9" t="s">
        <v>1245</v>
      </c>
      <c r="BK165" s="203">
        <f>ROUND(I165*H165,2)</f>
        <v>0</v>
      </c>
      <c r="BL165" s="179" t="s">
        <v>1331</v>
      </c>
      <c r="BM165" s="202" t="s">
        <v>1615</v>
      </c>
    </row>
    <row r="166" spans="1:65" s="182" customFormat="1" ht="19.5" x14ac:dyDescent="0.2">
      <c r="A166" s="311"/>
      <c r="B166" s="333"/>
      <c r="C166" s="311"/>
      <c r="D166" s="371" t="s">
        <v>1310</v>
      </c>
      <c r="E166" s="311"/>
      <c r="F166" s="372" t="s">
        <v>1616</v>
      </c>
      <c r="G166" s="311"/>
      <c r="H166" s="311"/>
      <c r="I166" s="210"/>
      <c r="J166" s="311"/>
      <c r="K166" s="311"/>
      <c r="L166" s="333"/>
      <c r="M166" s="412"/>
      <c r="N166" s="311"/>
      <c r="O166" s="311"/>
      <c r="P166" s="311"/>
      <c r="Q166" s="311"/>
      <c r="R166" s="311"/>
      <c r="S166" s="311"/>
      <c r="T166" s="311"/>
      <c r="U166" s="413"/>
      <c r="V166" s="311"/>
      <c r="AT166" s="179" t="s">
        <v>1310</v>
      </c>
      <c r="AU166" s="179" t="s">
        <v>1226</v>
      </c>
    </row>
    <row r="167" spans="1:65" s="182" customFormat="1" x14ac:dyDescent="0.2">
      <c r="A167" s="311"/>
      <c r="B167" s="333"/>
      <c r="C167" s="311"/>
      <c r="D167" s="373" t="s">
        <v>1312</v>
      </c>
      <c r="E167" s="311"/>
      <c r="F167" s="374" t="s">
        <v>1617</v>
      </c>
      <c r="G167" s="311"/>
      <c r="H167" s="311"/>
      <c r="I167" s="210"/>
      <c r="J167" s="311"/>
      <c r="K167" s="311"/>
      <c r="L167" s="333"/>
      <c r="M167" s="412"/>
      <c r="N167" s="311"/>
      <c r="O167" s="311"/>
      <c r="P167" s="311"/>
      <c r="Q167" s="311"/>
      <c r="R167" s="311"/>
      <c r="S167" s="311"/>
      <c r="T167" s="311"/>
      <c r="U167" s="413"/>
      <c r="V167" s="311"/>
      <c r="AT167" s="179" t="s">
        <v>1312</v>
      </c>
      <c r="AU167" s="179" t="s">
        <v>1226</v>
      </c>
    </row>
    <row r="168" spans="1:65" s="198" customFormat="1" ht="22.9" customHeight="1" x14ac:dyDescent="0.2">
      <c r="A168" s="324"/>
      <c r="B168" s="363"/>
      <c r="C168" s="324"/>
      <c r="D168" s="364" t="s">
        <v>895</v>
      </c>
      <c r="E168" s="366" t="s">
        <v>1073</v>
      </c>
      <c r="F168" s="366" t="s">
        <v>1074</v>
      </c>
      <c r="G168" s="324"/>
      <c r="H168" s="324"/>
      <c r="I168" s="208"/>
      <c r="J168" s="405">
        <f>BK168</f>
        <v>0</v>
      </c>
      <c r="K168" s="324"/>
      <c r="L168" s="363"/>
      <c r="M168" s="402"/>
      <c r="N168" s="324"/>
      <c r="O168" s="324"/>
      <c r="P168" s="403">
        <f>SUM(P169:P175)</f>
        <v>0</v>
      </c>
      <c r="Q168" s="324"/>
      <c r="R168" s="403">
        <f>SUM(R169:R175)</f>
        <v>5.7209999999999997E-2</v>
      </c>
      <c r="S168" s="324"/>
      <c r="T168" s="403">
        <f>SUM(T169:T175)</f>
        <v>0</v>
      </c>
      <c r="U168" s="404"/>
      <c r="V168" s="324"/>
      <c r="AR168" s="199" t="s">
        <v>1226</v>
      </c>
      <c r="AT168" s="200" t="s">
        <v>895</v>
      </c>
      <c r="AU168" s="200" t="s">
        <v>1245</v>
      </c>
      <c r="AY168" s="199" t="s">
        <v>1307</v>
      </c>
      <c r="BK168" s="201">
        <f>SUM(BK169:BK175)</f>
        <v>0</v>
      </c>
    </row>
    <row r="169" spans="1:65" s="182" customFormat="1" ht="24.2" customHeight="1" x14ac:dyDescent="0.2">
      <c r="A169" s="311"/>
      <c r="B169" s="333"/>
      <c r="C169" s="367" t="s">
        <v>1549</v>
      </c>
      <c r="D169" s="367" t="s">
        <v>898</v>
      </c>
      <c r="E169" s="368" t="s">
        <v>1075</v>
      </c>
      <c r="F169" s="369" t="s">
        <v>1076</v>
      </c>
      <c r="G169" s="370" t="s">
        <v>742</v>
      </c>
      <c r="H169" s="326">
        <v>1</v>
      </c>
      <c r="I169" s="209"/>
      <c r="J169" s="406">
        <f>ROUND(I169*H169,2)</f>
        <v>0</v>
      </c>
      <c r="K169" s="407"/>
      <c r="L169" s="333"/>
      <c r="M169" s="408" t="s">
        <v>1259</v>
      </c>
      <c r="N169" s="409" t="s">
        <v>1271</v>
      </c>
      <c r="O169" s="311"/>
      <c r="P169" s="410">
        <f>O169*H169</f>
        <v>0</v>
      </c>
      <c r="Q169" s="410">
        <v>2.49E-3</v>
      </c>
      <c r="R169" s="410">
        <f>Q169*H169</f>
        <v>2.49E-3</v>
      </c>
      <c r="S169" s="410">
        <v>0</v>
      </c>
      <c r="T169" s="410">
        <f>S169*H169</f>
        <v>0</v>
      </c>
      <c r="U169" s="411" t="s">
        <v>1259</v>
      </c>
      <c r="V169" s="311"/>
      <c r="AR169" s="202" t="s">
        <v>1331</v>
      </c>
      <c r="AT169" s="202" t="s">
        <v>898</v>
      </c>
      <c r="AU169" s="202" t="s">
        <v>1226</v>
      </c>
      <c r="AY169" s="179" t="s">
        <v>1307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9" t="s">
        <v>1245</v>
      </c>
      <c r="BK169" s="203">
        <f>ROUND(I169*H169,2)</f>
        <v>0</v>
      </c>
      <c r="BL169" s="179" t="s">
        <v>1331</v>
      </c>
      <c r="BM169" s="202" t="s">
        <v>1618</v>
      </c>
    </row>
    <row r="170" spans="1:65" s="182" customFormat="1" ht="19.5" x14ac:dyDescent="0.2">
      <c r="A170" s="311"/>
      <c r="B170" s="333"/>
      <c r="C170" s="311"/>
      <c r="D170" s="371" t="s">
        <v>1310</v>
      </c>
      <c r="E170" s="311"/>
      <c r="F170" s="372" t="s">
        <v>1619</v>
      </c>
      <c r="G170" s="311"/>
      <c r="H170" s="311"/>
      <c r="I170" s="210"/>
      <c r="J170" s="311"/>
      <c r="K170" s="311"/>
      <c r="L170" s="333"/>
      <c r="M170" s="412"/>
      <c r="N170" s="311"/>
      <c r="O170" s="311"/>
      <c r="P170" s="311"/>
      <c r="Q170" s="311"/>
      <c r="R170" s="311"/>
      <c r="S170" s="311"/>
      <c r="T170" s="311"/>
      <c r="U170" s="413"/>
      <c r="V170" s="311"/>
      <c r="AT170" s="179" t="s">
        <v>1310</v>
      </c>
      <c r="AU170" s="179" t="s">
        <v>1226</v>
      </c>
    </row>
    <row r="171" spans="1:65" s="182" customFormat="1" x14ac:dyDescent="0.2">
      <c r="A171" s="311"/>
      <c r="B171" s="333"/>
      <c r="C171" s="311"/>
      <c r="D171" s="373" t="s">
        <v>1312</v>
      </c>
      <c r="E171" s="311"/>
      <c r="F171" s="374" t="s">
        <v>1620</v>
      </c>
      <c r="G171" s="311"/>
      <c r="H171" s="311"/>
      <c r="I171" s="210"/>
      <c r="J171" s="311"/>
      <c r="K171" s="311"/>
      <c r="L171" s="333"/>
      <c r="M171" s="412"/>
      <c r="N171" s="311"/>
      <c r="O171" s="311"/>
      <c r="P171" s="311"/>
      <c r="Q171" s="311"/>
      <c r="R171" s="311"/>
      <c r="S171" s="311"/>
      <c r="T171" s="311"/>
      <c r="U171" s="413"/>
      <c r="V171" s="311"/>
      <c r="AT171" s="179" t="s">
        <v>1312</v>
      </c>
      <c r="AU171" s="179" t="s">
        <v>1226</v>
      </c>
    </row>
    <row r="172" spans="1:65" s="182" customFormat="1" ht="24.2" customHeight="1" x14ac:dyDescent="0.2">
      <c r="A172" s="311"/>
      <c r="B172" s="333"/>
      <c r="C172" s="375" t="s">
        <v>1621</v>
      </c>
      <c r="D172" s="375" t="s">
        <v>985</v>
      </c>
      <c r="E172" s="376" t="s">
        <v>1077</v>
      </c>
      <c r="F172" s="377" t="s">
        <v>1078</v>
      </c>
      <c r="G172" s="378" t="s">
        <v>292</v>
      </c>
      <c r="H172" s="327">
        <v>1</v>
      </c>
      <c r="I172" s="211"/>
      <c r="J172" s="414">
        <f>ROUND(I172*H172,2)</f>
        <v>0</v>
      </c>
      <c r="K172" s="415"/>
      <c r="L172" s="416"/>
      <c r="M172" s="417" t="s">
        <v>1259</v>
      </c>
      <c r="N172" s="418" t="s">
        <v>1271</v>
      </c>
      <c r="O172" s="311"/>
      <c r="P172" s="410">
        <f>O172*H172</f>
        <v>0</v>
      </c>
      <c r="Q172" s="410">
        <v>5.4719999999999998E-2</v>
      </c>
      <c r="R172" s="410">
        <f>Q172*H172</f>
        <v>5.4719999999999998E-2</v>
      </c>
      <c r="S172" s="410">
        <v>0</v>
      </c>
      <c r="T172" s="410">
        <f>S172*H172</f>
        <v>0</v>
      </c>
      <c r="U172" s="411" t="s">
        <v>1259</v>
      </c>
      <c r="V172" s="311"/>
      <c r="AR172" s="202" t="s">
        <v>1425</v>
      </c>
      <c r="AT172" s="202" t="s">
        <v>985</v>
      </c>
      <c r="AU172" s="202" t="s">
        <v>1226</v>
      </c>
      <c r="AY172" s="179" t="s">
        <v>1307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9" t="s">
        <v>1245</v>
      </c>
      <c r="BK172" s="203">
        <f>ROUND(I172*H172,2)</f>
        <v>0</v>
      </c>
      <c r="BL172" s="179" t="s">
        <v>1331</v>
      </c>
      <c r="BM172" s="202" t="s">
        <v>1622</v>
      </c>
    </row>
    <row r="173" spans="1:65" s="182" customFormat="1" ht="19.5" x14ac:dyDescent="0.2">
      <c r="A173" s="311"/>
      <c r="B173" s="333"/>
      <c r="C173" s="311"/>
      <c r="D173" s="371" t="s">
        <v>1310</v>
      </c>
      <c r="E173" s="311"/>
      <c r="F173" s="372" t="s">
        <v>1078</v>
      </c>
      <c r="G173" s="311"/>
      <c r="H173" s="311"/>
      <c r="I173" s="210"/>
      <c r="J173" s="311"/>
      <c r="K173" s="311"/>
      <c r="L173" s="333"/>
      <c r="M173" s="412"/>
      <c r="N173" s="311"/>
      <c r="O173" s="311"/>
      <c r="P173" s="311"/>
      <c r="Q173" s="311"/>
      <c r="R173" s="311"/>
      <c r="S173" s="311"/>
      <c r="T173" s="311"/>
      <c r="U173" s="413"/>
      <c r="V173" s="311"/>
      <c r="AT173" s="179" t="s">
        <v>1310</v>
      </c>
      <c r="AU173" s="179" t="s">
        <v>1226</v>
      </c>
    </row>
    <row r="174" spans="1:65" s="182" customFormat="1" ht="33" customHeight="1" x14ac:dyDescent="0.2">
      <c r="A174" s="311"/>
      <c r="B174" s="333"/>
      <c r="C174" s="367" t="s">
        <v>1545</v>
      </c>
      <c r="D174" s="367" t="s">
        <v>898</v>
      </c>
      <c r="E174" s="368" t="s">
        <v>1079</v>
      </c>
      <c r="F174" s="369" t="s">
        <v>1080</v>
      </c>
      <c r="G174" s="370" t="s">
        <v>365</v>
      </c>
      <c r="H174" s="326">
        <v>1</v>
      </c>
      <c r="I174" s="209"/>
      <c r="J174" s="406">
        <f>ROUND(I174*H174,2)</f>
        <v>0</v>
      </c>
      <c r="K174" s="407"/>
      <c r="L174" s="333"/>
      <c r="M174" s="408" t="s">
        <v>1259</v>
      </c>
      <c r="N174" s="409" t="s">
        <v>1271</v>
      </c>
      <c r="O174" s="311"/>
      <c r="P174" s="410">
        <f>O174*H174</f>
        <v>0</v>
      </c>
      <c r="Q174" s="410">
        <v>0</v>
      </c>
      <c r="R174" s="410">
        <f>Q174*H174</f>
        <v>0</v>
      </c>
      <c r="S174" s="410">
        <v>0</v>
      </c>
      <c r="T174" s="410">
        <f>S174*H174</f>
        <v>0</v>
      </c>
      <c r="U174" s="411" t="s">
        <v>1259</v>
      </c>
      <c r="V174" s="311"/>
      <c r="AR174" s="202" t="s">
        <v>1231</v>
      </c>
      <c r="AT174" s="202" t="s">
        <v>898</v>
      </c>
      <c r="AU174" s="202" t="s">
        <v>1226</v>
      </c>
      <c r="AY174" s="179" t="s">
        <v>1307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9" t="s">
        <v>1245</v>
      </c>
      <c r="BK174" s="203">
        <f>ROUND(I174*H174,2)</f>
        <v>0</v>
      </c>
      <c r="BL174" s="179" t="s">
        <v>1231</v>
      </c>
      <c r="BM174" s="202" t="s">
        <v>1623</v>
      </c>
    </row>
    <row r="175" spans="1:65" s="182" customFormat="1" ht="19.5" x14ac:dyDescent="0.2">
      <c r="A175" s="311"/>
      <c r="B175" s="333"/>
      <c r="C175" s="311"/>
      <c r="D175" s="371" t="s">
        <v>1310</v>
      </c>
      <c r="E175" s="311"/>
      <c r="F175" s="372" t="s">
        <v>1080</v>
      </c>
      <c r="G175" s="311"/>
      <c r="H175" s="311"/>
      <c r="I175" s="210"/>
      <c r="J175" s="311"/>
      <c r="K175" s="311"/>
      <c r="L175" s="333"/>
      <c r="M175" s="412"/>
      <c r="N175" s="311"/>
      <c r="O175" s="311"/>
      <c r="P175" s="311"/>
      <c r="Q175" s="311"/>
      <c r="R175" s="311"/>
      <c r="S175" s="311"/>
      <c r="T175" s="311"/>
      <c r="U175" s="413"/>
      <c r="V175" s="311"/>
      <c r="AT175" s="179" t="s">
        <v>1310</v>
      </c>
      <c r="AU175" s="179" t="s">
        <v>1226</v>
      </c>
    </row>
    <row r="176" spans="1:65" s="198" customFormat="1" ht="22.9" customHeight="1" x14ac:dyDescent="0.2">
      <c r="A176" s="324"/>
      <c r="B176" s="363"/>
      <c r="C176" s="324"/>
      <c r="D176" s="364" t="s">
        <v>895</v>
      </c>
      <c r="E176" s="366" t="s">
        <v>1081</v>
      </c>
      <c r="F176" s="366" t="s">
        <v>1082</v>
      </c>
      <c r="G176" s="324"/>
      <c r="H176" s="324"/>
      <c r="I176" s="208"/>
      <c r="J176" s="405">
        <f>BK176</f>
        <v>0</v>
      </c>
      <c r="K176" s="324"/>
      <c r="L176" s="363"/>
      <c r="M176" s="402"/>
      <c r="N176" s="324"/>
      <c r="O176" s="324"/>
      <c r="P176" s="403">
        <f>SUM(P177:P206)</f>
        <v>0</v>
      </c>
      <c r="Q176" s="324"/>
      <c r="R176" s="403">
        <f>SUM(R177:R206)</f>
        <v>0.28835</v>
      </c>
      <c r="S176" s="324"/>
      <c r="T176" s="403">
        <f>SUM(T177:T206)</f>
        <v>0.50800000000000001</v>
      </c>
      <c r="U176" s="404"/>
      <c r="V176" s="324"/>
      <c r="AR176" s="199" t="s">
        <v>1226</v>
      </c>
      <c r="AT176" s="200" t="s">
        <v>895</v>
      </c>
      <c r="AU176" s="200" t="s">
        <v>1245</v>
      </c>
      <c r="AY176" s="199" t="s">
        <v>1307</v>
      </c>
      <c r="BK176" s="201">
        <f>SUM(BK177:BK206)</f>
        <v>0</v>
      </c>
    </row>
    <row r="177" spans="1:65" s="182" customFormat="1" ht="16.5" customHeight="1" x14ac:dyDescent="0.2">
      <c r="A177" s="311"/>
      <c r="B177" s="333"/>
      <c r="C177" s="367" t="s">
        <v>1503</v>
      </c>
      <c r="D177" s="367" t="s">
        <v>898</v>
      </c>
      <c r="E177" s="368" t="s">
        <v>1083</v>
      </c>
      <c r="F177" s="369" t="s">
        <v>1084</v>
      </c>
      <c r="G177" s="370" t="s">
        <v>161</v>
      </c>
      <c r="H177" s="326">
        <v>200</v>
      </c>
      <c r="I177" s="209"/>
      <c r="J177" s="406">
        <f>ROUND(I177*H177,2)</f>
        <v>0</v>
      </c>
      <c r="K177" s="407"/>
      <c r="L177" s="333"/>
      <c r="M177" s="408" t="s">
        <v>1259</v>
      </c>
      <c r="N177" s="409" t="s">
        <v>1271</v>
      </c>
      <c r="O177" s="311"/>
      <c r="P177" s="410">
        <f>O177*H177</f>
        <v>0</v>
      </c>
      <c r="Q177" s="410">
        <v>4.0000000000000003E-5</v>
      </c>
      <c r="R177" s="410">
        <f>Q177*H177</f>
        <v>8.0000000000000002E-3</v>
      </c>
      <c r="S177" s="410">
        <v>2.5400000000000002E-3</v>
      </c>
      <c r="T177" s="410">
        <f>S177*H177</f>
        <v>0.50800000000000001</v>
      </c>
      <c r="U177" s="411" t="s">
        <v>1259</v>
      </c>
      <c r="V177" s="311"/>
      <c r="AR177" s="202" t="s">
        <v>1331</v>
      </c>
      <c r="AT177" s="202" t="s">
        <v>898</v>
      </c>
      <c r="AU177" s="202" t="s">
        <v>1226</v>
      </c>
      <c r="AY177" s="179" t="s">
        <v>1307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9" t="s">
        <v>1245</v>
      </c>
      <c r="BK177" s="203">
        <f>ROUND(I177*H177,2)</f>
        <v>0</v>
      </c>
      <c r="BL177" s="179" t="s">
        <v>1331</v>
      </c>
      <c r="BM177" s="202" t="s">
        <v>1624</v>
      </c>
    </row>
    <row r="178" spans="1:65" s="182" customFormat="1" x14ac:dyDescent="0.2">
      <c r="A178" s="311"/>
      <c r="B178" s="333"/>
      <c r="C178" s="311"/>
      <c r="D178" s="371" t="s">
        <v>1310</v>
      </c>
      <c r="E178" s="311"/>
      <c r="F178" s="372" t="s">
        <v>1625</v>
      </c>
      <c r="G178" s="311"/>
      <c r="H178" s="311"/>
      <c r="I178" s="210"/>
      <c r="J178" s="311"/>
      <c r="K178" s="311"/>
      <c r="L178" s="333"/>
      <c r="M178" s="412"/>
      <c r="N178" s="311"/>
      <c r="O178" s="311"/>
      <c r="P178" s="311"/>
      <c r="Q178" s="311"/>
      <c r="R178" s="311"/>
      <c r="S178" s="311"/>
      <c r="T178" s="311"/>
      <c r="U178" s="413"/>
      <c r="V178" s="311"/>
      <c r="AT178" s="179" t="s">
        <v>1310</v>
      </c>
      <c r="AU178" s="179" t="s">
        <v>1226</v>
      </c>
    </row>
    <row r="179" spans="1:65" s="182" customFormat="1" x14ac:dyDescent="0.2">
      <c r="A179" s="311"/>
      <c r="B179" s="333"/>
      <c r="C179" s="311"/>
      <c r="D179" s="373" t="s">
        <v>1312</v>
      </c>
      <c r="E179" s="311"/>
      <c r="F179" s="374" t="s">
        <v>1626</v>
      </c>
      <c r="G179" s="311"/>
      <c r="H179" s="311"/>
      <c r="I179" s="210"/>
      <c r="J179" s="311"/>
      <c r="K179" s="311"/>
      <c r="L179" s="333"/>
      <c r="M179" s="412"/>
      <c r="N179" s="311"/>
      <c r="O179" s="311"/>
      <c r="P179" s="311"/>
      <c r="Q179" s="311"/>
      <c r="R179" s="311"/>
      <c r="S179" s="311"/>
      <c r="T179" s="311"/>
      <c r="U179" s="413"/>
      <c r="V179" s="311"/>
      <c r="AT179" s="179" t="s">
        <v>1312</v>
      </c>
      <c r="AU179" s="179" t="s">
        <v>1226</v>
      </c>
    </row>
    <row r="180" spans="1:65" s="182" customFormat="1" ht="24.2" customHeight="1" x14ac:dyDescent="0.2">
      <c r="A180" s="311"/>
      <c r="B180" s="333"/>
      <c r="C180" s="367" t="s">
        <v>1231</v>
      </c>
      <c r="D180" s="367" t="s">
        <v>898</v>
      </c>
      <c r="E180" s="368" t="s">
        <v>1085</v>
      </c>
      <c r="F180" s="369" t="s">
        <v>1086</v>
      </c>
      <c r="G180" s="370" t="s">
        <v>161</v>
      </c>
      <c r="H180" s="326">
        <v>90</v>
      </c>
      <c r="I180" s="209"/>
      <c r="J180" s="406">
        <f>ROUND(I180*H180,2)</f>
        <v>0</v>
      </c>
      <c r="K180" s="407"/>
      <c r="L180" s="333"/>
      <c r="M180" s="408" t="s">
        <v>1259</v>
      </c>
      <c r="N180" s="409" t="s">
        <v>1271</v>
      </c>
      <c r="O180" s="311"/>
      <c r="P180" s="410">
        <f>O180*H180</f>
        <v>0</v>
      </c>
      <c r="Q180" s="410">
        <v>4.6000000000000001E-4</v>
      </c>
      <c r="R180" s="410">
        <f>Q180*H180</f>
        <v>4.1399999999999999E-2</v>
      </c>
      <c r="S180" s="410">
        <v>0</v>
      </c>
      <c r="T180" s="410">
        <f>S180*H180</f>
        <v>0</v>
      </c>
      <c r="U180" s="411" t="s">
        <v>1259</v>
      </c>
      <c r="V180" s="311"/>
      <c r="AR180" s="202" t="s">
        <v>1331</v>
      </c>
      <c r="AT180" s="202" t="s">
        <v>898</v>
      </c>
      <c r="AU180" s="202" t="s">
        <v>1226</v>
      </c>
      <c r="AY180" s="179" t="s">
        <v>1307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9" t="s">
        <v>1245</v>
      </c>
      <c r="BK180" s="203">
        <f>ROUND(I180*H180,2)</f>
        <v>0</v>
      </c>
      <c r="BL180" s="179" t="s">
        <v>1331</v>
      </c>
      <c r="BM180" s="202" t="s">
        <v>1627</v>
      </c>
    </row>
    <row r="181" spans="1:65" s="182" customFormat="1" ht="19.5" x14ac:dyDescent="0.2">
      <c r="A181" s="311"/>
      <c r="B181" s="333"/>
      <c r="C181" s="311"/>
      <c r="D181" s="371" t="s">
        <v>1310</v>
      </c>
      <c r="E181" s="311"/>
      <c r="F181" s="372" t="s">
        <v>1628</v>
      </c>
      <c r="G181" s="311"/>
      <c r="H181" s="311"/>
      <c r="I181" s="210"/>
      <c r="J181" s="311"/>
      <c r="K181" s="311"/>
      <c r="L181" s="333"/>
      <c r="M181" s="412"/>
      <c r="N181" s="311"/>
      <c r="O181" s="311"/>
      <c r="P181" s="311"/>
      <c r="Q181" s="311"/>
      <c r="R181" s="311"/>
      <c r="S181" s="311"/>
      <c r="T181" s="311"/>
      <c r="U181" s="413"/>
      <c r="V181" s="311"/>
      <c r="AT181" s="179" t="s">
        <v>1310</v>
      </c>
      <c r="AU181" s="179" t="s">
        <v>1226</v>
      </c>
    </row>
    <row r="182" spans="1:65" s="182" customFormat="1" x14ac:dyDescent="0.2">
      <c r="A182" s="311"/>
      <c r="B182" s="333"/>
      <c r="C182" s="311"/>
      <c r="D182" s="373" t="s">
        <v>1312</v>
      </c>
      <c r="E182" s="311"/>
      <c r="F182" s="374" t="s">
        <v>1629</v>
      </c>
      <c r="G182" s="311"/>
      <c r="H182" s="311"/>
      <c r="I182" s="210"/>
      <c r="J182" s="311"/>
      <c r="K182" s="311"/>
      <c r="L182" s="333"/>
      <c r="M182" s="412"/>
      <c r="N182" s="311"/>
      <c r="O182" s="311"/>
      <c r="P182" s="311"/>
      <c r="Q182" s="311"/>
      <c r="R182" s="311"/>
      <c r="S182" s="311"/>
      <c r="T182" s="311"/>
      <c r="U182" s="413"/>
      <c r="V182" s="311"/>
      <c r="AT182" s="179" t="s">
        <v>1312</v>
      </c>
      <c r="AU182" s="179" t="s">
        <v>1226</v>
      </c>
    </row>
    <row r="183" spans="1:65" s="182" customFormat="1" ht="24.2" customHeight="1" x14ac:dyDescent="0.2">
      <c r="A183" s="311"/>
      <c r="B183" s="333"/>
      <c r="C183" s="367" t="s">
        <v>1235</v>
      </c>
      <c r="D183" s="367" t="s">
        <v>898</v>
      </c>
      <c r="E183" s="368" t="s">
        <v>1087</v>
      </c>
      <c r="F183" s="369" t="s">
        <v>1088</v>
      </c>
      <c r="G183" s="370" t="s">
        <v>161</v>
      </c>
      <c r="H183" s="326">
        <v>55</v>
      </c>
      <c r="I183" s="209"/>
      <c r="J183" s="406">
        <f>ROUND(I183*H183,2)</f>
        <v>0</v>
      </c>
      <c r="K183" s="407"/>
      <c r="L183" s="333"/>
      <c r="M183" s="408" t="s">
        <v>1259</v>
      </c>
      <c r="N183" s="409" t="s">
        <v>1271</v>
      </c>
      <c r="O183" s="311"/>
      <c r="P183" s="410">
        <f>O183*H183</f>
        <v>0</v>
      </c>
      <c r="Q183" s="410">
        <v>5.5999999999999995E-4</v>
      </c>
      <c r="R183" s="410">
        <f>Q183*H183</f>
        <v>3.0799999999999998E-2</v>
      </c>
      <c r="S183" s="410">
        <v>0</v>
      </c>
      <c r="T183" s="410">
        <f>S183*H183</f>
        <v>0</v>
      </c>
      <c r="U183" s="411" t="s">
        <v>1259</v>
      </c>
      <c r="V183" s="311"/>
      <c r="AR183" s="202" t="s">
        <v>1331</v>
      </c>
      <c r="AT183" s="202" t="s">
        <v>898</v>
      </c>
      <c r="AU183" s="202" t="s">
        <v>1226</v>
      </c>
      <c r="AY183" s="179" t="s">
        <v>1307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9" t="s">
        <v>1245</v>
      </c>
      <c r="BK183" s="203">
        <f>ROUND(I183*H183,2)</f>
        <v>0</v>
      </c>
      <c r="BL183" s="179" t="s">
        <v>1331</v>
      </c>
      <c r="BM183" s="202" t="s">
        <v>1630</v>
      </c>
    </row>
    <row r="184" spans="1:65" s="182" customFormat="1" ht="19.5" x14ac:dyDescent="0.2">
      <c r="A184" s="311"/>
      <c r="B184" s="333"/>
      <c r="C184" s="311"/>
      <c r="D184" s="371" t="s">
        <v>1310</v>
      </c>
      <c r="E184" s="311"/>
      <c r="F184" s="372" t="s">
        <v>1631</v>
      </c>
      <c r="G184" s="311"/>
      <c r="H184" s="311"/>
      <c r="I184" s="210"/>
      <c r="J184" s="311"/>
      <c r="K184" s="311"/>
      <c r="L184" s="333"/>
      <c r="M184" s="412"/>
      <c r="N184" s="311"/>
      <c r="O184" s="311"/>
      <c r="P184" s="311"/>
      <c r="Q184" s="311"/>
      <c r="R184" s="311"/>
      <c r="S184" s="311"/>
      <c r="T184" s="311"/>
      <c r="U184" s="413"/>
      <c r="V184" s="311"/>
      <c r="AT184" s="179" t="s">
        <v>1310</v>
      </c>
      <c r="AU184" s="179" t="s">
        <v>1226</v>
      </c>
    </row>
    <row r="185" spans="1:65" s="182" customFormat="1" x14ac:dyDescent="0.2">
      <c r="A185" s="311"/>
      <c r="B185" s="333"/>
      <c r="C185" s="311"/>
      <c r="D185" s="373" t="s">
        <v>1312</v>
      </c>
      <c r="E185" s="311"/>
      <c r="F185" s="374" t="s">
        <v>1632</v>
      </c>
      <c r="G185" s="311"/>
      <c r="H185" s="311"/>
      <c r="I185" s="210"/>
      <c r="J185" s="311"/>
      <c r="K185" s="311"/>
      <c r="L185" s="333"/>
      <c r="M185" s="412"/>
      <c r="N185" s="311"/>
      <c r="O185" s="311"/>
      <c r="P185" s="311"/>
      <c r="Q185" s="311"/>
      <c r="R185" s="311"/>
      <c r="S185" s="311"/>
      <c r="T185" s="311"/>
      <c r="U185" s="413"/>
      <c r="V185" s="311"/>
      <c r="AT185" s="179" t="s">
        <v>1312</v>
      </c>
      <c r="AU185" s="179" t="s">
        <v>1226</v>
      </c>
    </row>
    <row r="186" spans="1:65" s="182" customFormat="1" ht="24.2" customHeight="1" x14ac:dyDescent="0.2">
      <c r="A186" s="311"/>
      <c r="B186" s="333"/>
      <c r="C186" s="367" t="s">
        <v>41</v>
      </c>
      <c r="D186" s="367" t="s">
        <v>898</v>
      </c>
      <c r="E186" s="368" t="s">
        <v>1089</v>
      </c>
      <c r="F186" s="369" t="s">
        <v>1090</v>
      </c>
      <c r="G186" s="370" t="s">
        <v>161</v>
      </c>
      <c r="H186" s="326">
        <v>25</v>
      </c>
      <c r="I186" s="209"/>
      <c r="J186" s="406">
        <f>ROUND(I186*H186,2)</f>
        <v>0</v>
      </c>
      <c r="K186" s="407"/>
      <c r="L186" s="333"/>
      <c r="M186" s="408" t="s">
        <v>1259</v>
      </c>
      <c r="N186" s="409" t="s">
        <v>1271</v>
      </c>
      <c r="O186" s="311"/>
      <c r="P186" s="410">
        <f>O186*H186</f>
        <v>0</v>
      </c>
      <c r="Q186" s="410">
        <v>7.1000000000000002E-4</v>
      </c>
      <c r="R186" s="410">
        <f>Q186*H186</f>
        <v>1.7750000000000002E-2</v>
      </c>
      <c r="S186" s="410">
        <v>0</v>
      </c>
      <c r="T186" s="410">
        <f>S186*H186</f>
        <v>0</v>
      </c>
      <c r="U186" s="411" t="s">
        <v>1259</v>
      </c>
      <c r="V186" s="311"/>
      <c r="AR186" s="202" t="s">
        <v>1331</v>
      </c>
      <c r="AT186" s="202" t="s">
        <v>898</v>
      </c>
      <c r="AU186" s="202" t="s">
        <v>1226</v>
      </c>
      <c r="AY186" s="179" t="s">
        <v>1307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9" t="s">
        <v>1245</v>
      </c>
      <c r="BK186" s="203">
        <f>ROUND(I186*H186,2)</f>
        <v>0</v>
      </c>
      <c r="BL186" s="179" t="s">
        <v>1331</v>
      </c>
      <c r="BM186" s="202" t="s">
        <v>1633</v>
      </c>
    </row>
    <row r="187" spans="1:65" s="182" customFormat="1" ht="19.5" x14ac:dyDescent="0.2">
      <c r="A187" s="311"/>
      <c r="B187" s="333"/>
      <c r="C187" s="311"/>
      <c r="D187" s="371" t="s">
        <v>1310</v>
      </c>
      <c r="E187" s="311"/>
      <c r="F187" s="372" t="s">
        <v>1634</v>
      </c>
      <c r="G187" s="311"/>
      <c r="H187" s="311"/>
      <c r="I187" s="210"/>
      <c r="J187" s="311"/>
      <c r="K187" s="311"/>
      <c r="L187" s="333"/>
      <c r="M187" s="412"/>
      <c r="N187" s="311"/>
      <c r="O187" s="311"/>
      <c r="P187" s="311"/>
      <c r="Q187" s="311"/>
      <c r="R187" s="311"/>
      <c r="S187" s="311"/>
      <c r="T187" s="311"/>
      <c r="U187" s="413"/>
      <c r="V187" s="311"/>
      <c r="AT187" s="179" t="s">
        <v>1310</v>
      </c>
      <c r="AU187" s="179" t="s">
        <v>1226</v>
      </c>
    </row>
    <row r="188" spans="1:65" s="182" customFormat="1" x14ac:dyDescent="0.2">
      <c r="A188" s="311"/>
      <c r="B188" s="333"/>
      <c r="C188" s="311"/>
      <c r="D188" s="373" t="s">
        <v>1312</v>
      </c>
      <c r="E188" s="311"/>
      <c r="F188" s="374" t="s">
        <v>1635</v>
      </c>
      <c r="G188" s="311"/>
      <c r="H188" s="311"/>
      <c r="I188" s="210"/>
      <c r="J188" s="311"/>
      <c r="K188" s="311"/>
      <c r="L188" s="333"/>
      <c r="M188" s="412"/>
      <c r="N188" s="311"/>
      <c r="O188" s="311"/>
      <c r="P188" s="311"/>
      <c r="Q188" s="311"/>
      <c r="R188" s="311"/>
      <c r="S188" s="311"/>
      <c r="T188" s="311"/>
      <c r="U188" s="413"/>
      <c r="V188" s="311"/>
      <c r="AT188" s="179" t="s">
        <v>1312</v>
      </c>
      <c r="AU188" s="179" t="s">
        <v>1226</v>
      </c>
    </row>
    <row r="189" spans="1:65" s="182" customFormat="1" ht="24.2" customHeight="1" x14ac:dyDescent="0.2">
      <c r="A189" s="311"/>
      <c r="B189" s="333"/>
      <c r="C189" s="367" t="s">
        <v>1379</v>
      </c>
      <c r="D189" s="367" t="s">
        <v>898</v>
      </c>
      <c r="E189" s="368" t="s">
        <v>1091</v>
      </c>
      <c r="F189" s="369" t="s">
        <v>1092</v>
      </c>
      <c r="G189" s="370" t="s">
        <v>161</v>
      </c>
      <c r="H189" s="326">
        <v>25</v>
      </c>
      <c r="I189" s="209"/>
      <c r="J189" s="406">
        <f>ROUND(I189*H189,2)</f>
        <v>0</v>
      </c>
      <c r="K189" s="407"/>
      <c r="L189" s="333"/>
      <c r="M189" s="408" t="s">
        <v>1259</v>
      </c>
      <c r="N189" s="409" t="s">
        <v>1271</v>
      </c>
      <c r="O189" s="311"/>
      <c r="P189" s="410">
        <f>O189*H189</f>
        <v>0</v>
      </c>
      <c r="Q189" s="410">
        <v>1.25E-3</v>
      </c>
      <c r="R189" s="410">
        <f>Q189*H189</f>
        <v>3.125E-2</v>
      </c>
      <c r="S189" s="410">
        <v>0</v>
      </c>
      <c r="T189" s="410">
        <f>S189*H189</f>
        <v>0</v>
      </c>
      <c r="U189" s="411" t="s">
        <v>1259</v>
      </c>
      <c r="V189" s="311"/>
      <c r="AR189" s="202" t="s">
        <v>1331</v>
      </c>
      <c r="AT189" s="202" t="s">
        <v>898</v>
      </c>
      <c r="AU189" s="202" t="s">
        <v>1226</v>
      </c>
      <c r="AY189" s="179" t="s">
        <v>1307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9" t="s">
        <v>1245</v>
      </c>
      <c r="BK189" s="203">
        <f>ROUND(I189*H189,2)</f>
        <v>0</v>
      </c>
      <c r="BL189" s="179" t="s">
        <v>1331</v>
      </c>
      <c r="BM189" s="202" t="s">
        <v>1636</v>
      </c>
    </row>
    <row r="190" spans="1:65" s="182" customFormat="1" ht="19.5" x14ac:dyDescent="0.2">
      <c r="A190" s="311"/>
      <c r="B190" s="333"/>
      <c r="C190" s="311"/>
      <c r="D190" s="371" t="s">
        <v>1310</v>
      </c>
      <c r="E190" s="311"/>
      <c r="F190" s="372" t="s">
        <v>1637</v>
      </c>
      <c r="G190" s="311"/>
      <c r="H190" s="311"/>
      <c r="I190" s="210"/>
      <c r="J190" s="311"/>
      <c r="K190" s="311"/>
      <c r="L190" s="333"/>
      <c r="M190" s="412"/>
      <c r="N190" s="311"/>
      <c r="O190" s="311"/>
      <c r="P190" s="311"/>
      <c r="Q190" s="311"/>
      <c r="R190" s="311"/>
      <c r="S190" s="311"/>
      <c r="T190" s="311"/>
      <c r="U190" s="413"/>
      <c r="V190" s="311"/>
      <c r="AT190" s="179" t="s">
        <v>1310</v>
      </c>
      <c r="AU190" s="179" t="s">
        <v>1226</v>
      </c>
    </row>
    <row r="191" spans="1:65" s="182" customFormat="1" x14ac:dyDescent="0.2">
      <c r="A191" s="311"/>
      <c r="B191" s="333"/>
      <c r="C191" s="311"/>
      <c r="D191" s="373" t="s">
        <v>1312</v>
      </c>
      <c r="E191" s="311"/>
      <c r="F191" s="374" t="s">
        <v>1638</v>
      </c>
      <c r="G191" s="311"/>
      <c r="H191" s="311"/>
      <c r="I191" s="210"/>
      <c r="J191" s="311"/>
      <c r="K191" s="311"/>
      <c r="L191" s="333"/>
      <c r="M191" s="412"/>
      <c r="N191" s="311"/>
      <c r="O191" s="311"/>
      <c r="P191" s="311"/>
      <c r="Q191" s="311"/>
      <c r="R191" s="311"/>
      <c r="S191" s="311"/>
      <c r="T191" s="311"/>
      <c r="U191" s="413"/>
      <c r="V191" s="311"/>
      <c r="AT191" s="179" t="s">
        <v>1312</v>
      </c>
      <c r="AU191" s="179" t="s">
        <v>1226</v>
      </c>
    </row>
    <row r="192" spans="1:65" s="182" customFormat="1" ht="24.2" customHeight="1" x14ac:dyDescent="0.2">
      <c r="A192" s="311"/>
      <c r="B192" s="333"/>
      <c r="C192" s="367" t="s">
        <v>1383</v>
      </c>
      <c r="D192" s="367" t="s">
        <v>898</v>
      </c>
      <c r="E192" s="368" t="s">
        <v>1093</v>
      </c>
      <c r="F192" s="369" t="s">
        <v>1094</v>
      </c>
      <c r="G192" s="370" t="s">
        <v>161</v>
      </c>
      <c r="H192" s="326">
        <v>80</v>
      </c>
      <c r="I192" s="209"/>
      <c r="J192" s="406">
        <f>ROUND(I192*H192,2)</f>
        <v>0</v>
      </c>
      <c r="K192" s="407"/>
      <c r="L192" s="333"/>
      <c r="M192" s="408" t="s">
        <v>1259</v>
      </c>
      <c r="N192" s="409" t="s">
        <v>1271</v>
      </c>
      <c r="O192" s="311"/>
      <c r="P192" s="410">
        <f>O192*H192</f>
        <v>0</v>
      </c>
      <c r="Q192" s="410">
        <v>1.6199999999999999E-3</v>
      </c>
      <c r="R192" s="410">
        <f>Q192*H192</f>
        <v>0.12959999999999999</v>
      </c>
      <c r="S192" s="410">
        <v>0</v>
      </c>
      <c r="T192" s="410">
        <f>S192*H192</f>
        <v>0</v>
      </c>
      <c r="U192" s="411" t="s">
        <v>1259</v>
      </c>
      <c r="V192" s="311"/>
      <c r="AR192" s="202" t="s">
        <v>1331</v>
      </c>
      <c r="AT192" s="202" t="s">
        <v>898</v>
      </c>
      <c r="AU192" s="202" t="s">
        <v>1226</v>
      </c>
      <c r="AY192" s="179" t="s">
        <v>1307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9" t="s">
        <v>1245</v>
      </c>
      <c r="BK192" s="203">
        <f>ROUND(I192*H192,2)</f>
        <v>0</v>
      </c>
      <c r="BL192" s="179" t="s">
        <v>1331</v>
      </c>
      <c r="BM192" s="202" t="s">
        <v>1639</v>
      </c>
    </row>
    <row r="193" spans="1:65" s="182" customFormat="1" ht="19.5" x14ac:dyDescent="0.2">
      <c r="A193" s="311"/>
      <c r="B193" s="333"/>
      <c r="C193" s="311"/>
      <c r="D193" s="371" t="s">
        <v>1310</v>
      </c>
      <c r="E193" s="311"/>
      <c r="F193" s="372" t="s">
        <v>1640</v>
      </c>
      <c r="G193" s="311"/>
      <c r="H193" s="311"/>
      <c r="I193" s="210"/>
      <c r="J193" s="311"/>
      <c r="K193" s="311"/>
      <c r="L193" s="333"/>
      <c r="M193" s="412"/>
      <c r="N193" s="311"/>
      <c r="O193" s="311"/>
      <c r="P193" s="311"/>
      <c r="Q193" s="311"/>
      <c r="R193" s="311"/>
      <c r="S193" s="311"/>
      <c r="T193" s="311"/>
      <c r="U193" s="413"/>
      <c r="V193" s="311"/>
      <c r="AT193" s="179" t="s">
        <v>1310</v>
      </c>
      <c r="AU193" s="179" t="s">
        <v>1226</v>
      </c>
    </row>
    <row r="194" spans="1:65" s="182" customFormat="1" x14ac:dyDescent="0.2">
      <c r="A194" s="311"/>
      <c r="B194" s="333"/>
      <c r="C194" s="311"/>
      <c r="D194" s="373" t="s">
        <v>1312</v>
      </c>
      <c r="E194" s="311"/>
      <c r="F194" s="374" t="s">
        <v>1641</v>
      </c>
      <c r="G194" s="311"/>
      <c r="H194" s="311"/>
      <c r="I194" s="210"/>
      <c r="J194" s="311"/>
      <c r="K194" s="311"/>
      <c r="L194" s="333"/>
      <c r="M194" s="412"/>
      <c r="N194" s="311"/>
      <c r="O194" s="311"/>
      <c r="P194" s="311"/>
      <c r="Q194" s="311"/>
      <c r="R194" s="311"/>
      <c r="S194" s="311"/>
      <c r="T194" s="311"/>
      <c r="U194" s="413"/>
      <c r="V194" s="311"/>
      <c r="AT194" s="179" t="s">
        <v>1312</v>
      </c>
      <c r="AU194" s="179" t="s">
        <v>1226</v>
      </c>
    </row>
    <row r="195" spans="1:65" s="182" customFormat="1" ht="24.2" customHeight="1" x14ac:dyDescent="0.2">
      <c r="A195" s="311"/>
      <c r="B195" s="333"/>
      <c r="C195" s="367" t="s">
        <v>43</v>
      </c>
      <c r="D195" s="367" t="s">
        <v>898</v>
      </c>
      <c r="E195" s="368" t="s">
        <v>1095</v>
      </c>
      <c r="F195" s="369" t="s">
        <v>1096</v>
      </c>
      <c r="G195" s="370" t="s">
        <v>161</v>
      </c>
      <c r="H195" s="326">
        <v>15</v>
      </c>
      <c r="I195" s="209"/>
      <c r="J195" s="406">
        <f>ROUND(I195*H195,2)</f>
        <v>0</v>
      </c>
      <c r="K195" s="407"/>
      <c r="L195" s="333"/>
      <c r="M195" s="408" t="s">
        <v>1259</v>
      </c>
      <c r="N195" s="409" t="s">
        <v>1271</v>
      </c>
      <c r="O195" s="311"/>
      <c r="P195" s="410">
        <f>O195*H195</f>
        <v>0</v>
      </c>
      <c r="Q195" s="410">
        <v>1.97E-3</v>
      </c>
      <c r="R195" s="410">
        <f>Q195*H195</f>
        <v>2.955E-2</v>
      </c>
      <c r="S195" s="410">
        <v>0</v>
      </c>
      <c r="T195" s="410">
        <f>S195*H195</f>
        <v>0</v>
      </c>
      <c r="U195" s="411" t="s">
        <v>1259</v>
      </c>
      <c r="V195" s="311"/>
      <c r="AR195" s="202" t="s">
        <v>1331</v>
      </c>
      <c r="AT195" s="202" t="s">
        <v>898</v>
      </c>
      <c r="AU195" s="202" t="s">
        <v>1226</v>
      </c>
      <c r="AY195" s="179" t="s">
        <v>1307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9" t="s">
        <v>1245</v>
      </c>
      <c r="BK195" s="203">
        <f>ROUND(I195*H195,2)</f>
        <v>0</v>
      </c>
      <c r="BL195" s="179" t="s">
        <v>1331</v>
      </c>
      <c r="BM195" s="202" t="s">
        <v>1642</v>
      </c>
    </row>
    <row r="196" spans="1:65" s="182" customFormat="1" ht="19.5" x14ac:dyDescent="0.2">
      <c r="A196" s="311"/>
      <c r="B196" s="333"/>
      <c r="C196" s="311"/>
      <c r="D196" s="371" t="s">
        <v>1310</v>
      </c>
      <c r="E196" s="311"/>
      <c r="F196" s="372" t="s">
        <v>1643</v>
      </c>
      <c r="G196" s="311"/>
      <c r="H196" s="311"/>
      <c r="I196" s="210"/>
      <c r="J196" s="311"/>
      <c r="K196" s="311"/>
      <c r="L196" s="333"/>
      <c r="M196" s="412"/>
      <c r="N196" s="311"/>
      <c r="O196" s="311"/>
      <c r="P196" s="311"/>
      <c r="Q196" s="311"/>
      <c r="R196" s="311"/>
      <c r="S196" s="311"/>
      <c r="T196" s="311"/>
      <c r="U196" s="413"/>
      <c r="V196" s="311"/>
      <c r="AT196" s="179" t="s">
        <v>1310</v>
      </c>
      <c r="AU196" s="179" t="s">
        <v>1226</v>
      </c>
    </row>
    <row r="197" spans="1:65" s="182" customFormat="1" x14ac:dyDescent="0.2">
      <c r="A197" s="311"/>
      <c r="B197" s="333"/>
      <c r="C197" s="311"/>
      <c r="D197" s="373" t="s">
        <v>1312</v>
      </c>
      <c r="E197" s="311"/>
      <c r="F197" s="374" t="s">
        <v>1644</v>
      </c>
      <c r="G197" s="311"/>
      <c r="H197" s="311"/>
      <c r="I197" s="210"/>
      <c r="J197" s="311"/>
      <c r="K197" s="311"/>
      <c r="L197" s="333"/>
      <c r="M197" s="412"/>
      <c r="N197" s="311"/>
      <c r="O197" s="311"/>
      <c r="P197" s="311"/>
      <c r="Q197" s="311"/>
      <c r="R197" s="311"/>
      <c r="S197" s="311"/>
      <c r="T197" s="311"/>
      <c r="U197" s="413"/>
      <c r="V197" s="311"/>
      <c r="AT197" s="179" t="s">
        <v>1312</v>
      </c>
      <c r="AU197" s="179" t="s">
        <v>1226</v>
      </c>
    </row>
    <row r="198" spans="1:65" s="182" customFormat="1" ht="16.5" customHeight="1" x14ac:dyDescent="0.2">
      <c r="A198" s="311"/>
      <c r="B198" s="333"/>
      <c r="C198" s="367" t="s">
        <v>650</v>
      </c>
      <c r="D198" s="367" t="s">
        <v>898</v>
      </c>
      <c r="E198" s="368" t="s">
        <v>1097</v>
      </c>
      <c r="F198" s="369" t="s">
        <v>1098</v>
      </c>
      <c r="G198" s="370" t="s">
        <v>161</v>
      </c>
      <c r="H198" s="326">
        <v>275</v>
      </c>
      <c r="I198" s="209"/>
      <c r="J198" s="406">
        <f>ROUND(I198*H198,2)</f>
        <v>0</v>
      </c>
      <c r="K198" s="407"/>
      <c r="L198" s="333"/>
      <c r="M198" s="408" t="s">
        <v>1259</v>
      </c>
      <c r="N198" s="409" t="s">
        <v>1271</v>
      </c>
      <c r="O198" s="311"/>
      <c r="P198" s="410">
        <f>O198*H198</f>
        <v>0</v>
      </c>
      <c r="Q198" s="410">
        <v>0</v>
      </c>
      <c r="R198" s="410">
        <f>Q198*H198</f>
        <v>0</v>
      </c>
      <c r="S198" s="410">
        <v>0</v>
      </c>
      <c r="T198" s="410">
        <f>S198*H198</f>
        <v>0</v>
      </c>
      <c r="U198" s="411" t="s">
        <v>1259</v>
      </c>
      <c r="V198" s="311"/>
      <c r="AR198" s="202" t="s">
        <v>1331</v>
      </c>
      <c r="AT198" s="202" t="s">
        <v>898</v>
      </c>
      <c r="AU198" s="202" t="s">
        <v>1226</v>
      </c>
      <c r="AY198" s="179" t="s">
        <v>1307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9" t="s">
        <v>1245</v>
      </c>
      <c r="BK198" s="203">
        <f>ROUND(I198*H198,2)</f>
        <v>0</v>
      </c>
      <c r="BL198" s="179" t="s">
        <v>1331</v>
      </c>
      <c r="BM198" s="202" t="s">
        <v>1645</v>
      </c>
    </row>
    <row r="199" spans="1:65" s="182" customFormat="1" x14ac:dyDescent="0.2">
      <c r="A199" s="311"/>
      <c r="B199" s="333"/>
      <c r="C199" s="311"/>
      <c r="D199" s="371" t="s">
        <v>1310</v>
      </c>
      <c r="E199" s="311"/>
      <c r="F199" s="372" t="s">
        <v>1646</v>
      </c>
      <c r="G199" s="311"/>
      <c r="H199" s="311"/>
      <c r="I199" s="210"/>
      <c r="J199" s="311"/>
      <c r="K199" s="311"/>
      <c r="L199" s="333"/>
      <c r="M199" s="412"/>
      <c r="N199" s="311"/>
      <c r="O199" s="311"/>
      <c r="P199" s="311"/>
      <c r="Q199" s="311"/>
      <c r="R199" s="311"/>
      <c r="S199" s="311"/>
      <c r="T199" s="311"/>
      <c r="U199" s="413"/>
      <c r="V199" s="311"/>
      <c r="AT199" s="179" t="s">
        <v>1310</v>
      </c>
      <c r="AU199" s="179" t="s">
        <v>1226</v>
      </c>
    </row>
    <row r="200" spans="1:65" s="182" customFormat="1" x14ac:dyDescent="0.2">
      <c r="A200" s="311"/>
      <c r="B200" s="333"/>
      <c r="C200" s="311"/>
      <c r="D200" s="373" t="s">
        <v>1312</v>
      </c>
      <c r="E200" s="311"/>
      <c r="F200" s="374" t="s">
        <v>1647</v>
      </c>
      <c r="G200" s="311"/>
      <c r="H200" s="311"/>
      <c r="I200" s="210"/>
      <c r="J200" s="311"/>
      <c r="K200" s="311"/>
      <c r="L200" s="333"/>
      <c r="M200" s="412"/>
      <c r="N200" s="311"/>
      <c r="O200" s="311"/>
      <c r="P200" s="311"/>
      <c r="Q200" s="311"/>
      <c r="R200" s="311"/>
      <c r="S200" s="311"/>
      <c r="T200" s="311"/>
      <c r="U200" s="413"/>
      <c r="V200" s="311"/>
      <c r="AT200" s="179" t="s">
        <v>1312</v>
      </c>
      <c r="AU200" s="179" t="s">
        <v>1226</v>
      </c>
    </row>
    <row r="201" spans="1:65" s="182" customFormat="1" ht="24.2" customHeight="1" x14ac:dyDescent="0.2">
      <c r="A201" s="311"/>
      <c r="B201" s="333"/>
      <c r="C201" s="367" t="s">
        <v>1393</v>
      </c>
      <c r="D201" s="367" t="s">
        <v>898</v>
      </c>
      <c r="E201" s="368" t="s">
        <v>1099</v>
      </c>
      <c r="F201" s="369" t="s">
        <v>1100</v>
      </c>
      <c r="G201" s="370" t="s">
        <v>161</v>
      </c>
      <c r="H201" s="326">
        <v>15</v>
      </c>
      <c r="I201" s="209"/>
      <c r="J201" s="406">
        <f>ROUND(I201*H201,2)</f>
        <v>0</v>
      </c>
      <c r="K201" s="407"/>
      <c r="L201" s="333"/>
      <c r="M201" s="408" t="s">
        <v>1259</v>
      </c>
      <c r="N201" s="409" t="s">
        <v>1271</v>
      </c>
      <c r="O201" s="311"/>
      <c r="P201" s="410">
        <f>O201*H201</f>
        <v>0</v>
      </c>
      <c r="Q201" s="410">
        <v>0</v>
      </c>
      <c r="R201" s="410">
        <f>Q201*H201</f>
        <v>0</v>
      </c>
      <c r="S201" s="410">
        <v>0</v>
      </c>
      <c r="T201" s="410">
        <f>S201*H201</f>
        <v>0</v>
      </c>
      <c r="U201" s="411" t="s">
        <v>1259</v>
      </c>
      <c r="V201" s="311"/>
      <c r="AR201" s="202" t="s">
        <v>1331</v>
      </c>
      <c r="AT201" s="202" t="s">
        <v>898</v>
      </c>
      <c r="AU201" s="202" t="s">
        <v>1226</v>
      </c>
      <c r="AY201" s="179" t="s">
        <v>1307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9" t="s">
        <v>1245</v>
      </c>
      <c r="BK201" s="203">
        <f>ROUND(I201*H201,2)</f>
        <v>0</v>
      </c>
      <c r="BL201" s="179" t="s">
        <v>1331</v>
      </c>
      <c r="BM201" s="202" t="s">
        <v>1648</v>
      </c>
    </row>
    <row r="202" spans="1:65" s="182" customFormat="1" x14ac:dyDescent="0.2">
      <c r="A202" s="311"/>
      <c r="B202" s="333"/>
      <c r="C202" s="311"/>
      <c r="D202" s="371" t="s">
        <v>1310</v>
      </c>
      <c r="E202" s="311"/>
      <c r="F202" s="372" t="s">
        <v>1649</v>
      </c>
      <c r="G202" s="311"/>
      <c r="H202" s="311"/>
      <c r="I202" s="210"/>
      <c r="J202" s="311"/>
      <c r="K202" s="311"/>
      <c r="L202" s="333"/>
      <c r="M202" s="412"/>
      <c r="N202" s="311"/>
      <c r="O202" s="311"/>
      <c r="P202" s="311"/>
      <c r="Q202" s="311"/>
      <c r="R202" s="311"/>
      <c r="S202" s="311"/>
      <c r="T202" s="311"/>
      <c r="U202" s="413"/>
      <c r="V202" s="311"/>
      <c r="AT202" s="179" t="s">
        <v>1310</v>
      </c>
      <c r="AU202" s="179" t="s">
        <v>1226</v>
      </c>
    </row>
    <row r="203" spans="1:65" s="182" customFormat="1" x14ac:dyDescent="0.2">
      <c r="A203" s="311"/>
      <c r="B203" s="333"/>
      <c r="C203" s="311"/>
      <c r="D203" s="373" t="s">
        <v>1312</v>
      </c>
      <c r="E203" s="311"/>
      <c r="F203" s="374" t="s">
        <v>1650</v>
      </c>
      <c r="G203" s="311"/>
      <c r="H203" s="311"/>
      <c r="I203" s="210"/>
      <c r="J203" s="311"/>
      <c r="K203" s="311"/>
      <c r="L203" s="333"/>
      <c r="M203" s="412"/>
      <c r="N203" s="311"/>
      <c r="O203" s="311"/>
      <c r="P203" s="311"/>
      <c r="Q203" s="311"/>
      <c r="R203" s="311"/>
      <c r="S203" s="311"/>
      <c r="T203" s="311"/>
      <c r="U203" s="413"/>
      <c r="V203" s="311"/>
      <c r="AT203" s="179" t="s">
        <v>1312</v>
      </c>
      <c r="AU203" s="179" t="s">
        <v>1226</v>
      </c>
    </row>
    <row r="204" spans="1:65" s="182" customFormat="1" ht="24.2" customHeight="1" x14ac:dyDescent="0.2">
      <c r="A204" s="311"/>
      <c r="B204" s="333"/>
      <c r="C204" s="367" t="s">
        <v>1651</v>
      </c>
      <c r="D204" s="367" t="s">
        <v>898</v>
      </c>
      <c r="E204" s="368" t="s">
        <v>1102</v>
      </c>
      <c r="F204" s="369" t="s">
        <v>1103</v>
      </c>
      <c r="G204" s="370" t="s">
        <v>402</v>
      </c>
      <c r="H204" s="326">
        <v>0.28799999999999998</v>
      </c>
      <c r="I204" s="209"/>
      <c r="J204" s="406">
        <f>ROUND(I204*H204,2)</f>
        <v>0</v>
      </c>
      <c r="K204" s="407"/>
      <c r="L204" s="333"/>
      <c r="M204" s="408" t="s">
        <v>1259</v>
      </c>
      <c r="N204" s="409" t="s">
        <v>1271</v>
      </c>
      <c r="O204" s="311"/>
      <c r="P204" s="410">
        <f>O204*H204</f>
        <v>0</v>
      </c>
      <c r="Q204" s="410">
        <v>0</v>
      </c>
      <c r="R204" s="410">
        <f>Q204*H204</f>
        <v>0</v>
      </c>
      <c r="S204" s="410">
        <v>0</v>
      </c>
      <c r="T204" s="410">
        <f>S204*H204</f>
        <v>0</v>
      </c>
      <c r="U204" s="411" t="s">
        <v>1259</v>
      </c>
      <c r="V204" s="311"/>
      <c r="AR204" s="202" t="s">
        <v>1652</v>
      </c>
      <c r="AT204" s="202" t="s">
        <v>898</v>
      </c>
      <c r="AU204" s="202" t="s">
        <v>1226</v>
      </c>
      <c r="AY204" s="179" t="s">
        <v>1307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9" t="s">
        <v>1245</v>
      </c>
      <c r="BK204" s="203">
        <f>ROUND(I204*H204,2)</f>
        <v>0</v>
      </c>
      <c r="BL204" s="179" t="s">
        <v>1652</v>
      </c>
      <c r="BM204" s="202" t="s">
        <v>1653</v>
      </c>
    </row>
    <row r="205" spans="1:65" s="182" customFormat="1" ht="29.25" x14ac:dyDescent="0.2">
      <c r="A205" s="311"/>
      <c r="B205" s="333"/>
      <c r="C205" s="311"/>
      <c r="D205" s="371" t="s">
        <v>1310</v>
      </c>
      <c r="E205" s="311"/>
      <c r="F205" s="372" t="s">
        <v>1654</v>
      </c>
      <c r="G205" s="311"/>
      <c r="H205" s="311"/>
      <c r="I205" s="210"/>
      <c r="J205" s="311"/>
      <c r="K205" s="311"/>
      <c r="L205" s="333"/>
      <c r="M205" s="412"/>
      <c r="N205" s="311"/>
      <c r="O205" s="311"/>
      <c r="P205" s="311"/>
      <c r="Q205" s="311"/>
      <c r="R205" s="311"/>
      <c r="S205" s="311"/>
      <c r="T205" s="311"/>
      <c r="U205" s="413"/>
      <c r="V205" s="311"/>
      <c r="AT205" s="179" t="s">
        <v>1310</v>
      </c>
      <c r="AU205" s="179" t="s">
        <v>1226</v>
      </c>
    </row>
    <row r="206" spans="1:65" s="182" customFormat="1" x14ac:dyDescent="0.2">
      <c r="A206" s="311"/>
      <c r="B206" s="333"/>
      <c r="C206" s="311"/>
      <c r="D206" s="373" t="s">
        <v>1312</v>
      </c>
      <c r="E206" s="311"/>
      <c r="F206" s="374" t="s">
        <v>1655</v>
      </c>
      <c r="G206" s="311"/>
      <c r="H206" s="311"/>
      <c r="I206" s="210"/>
      <c r="J206" s="311"/>
      <c r="K206" s="311"/>
      <c r="L206" s="333"/>
      <c r="M206" s="412"/>
      <c r="N206" s="311"/>
      <c r="O206" s="311"/>
      <c r="P206" s="311"/>
      <c r="Q206" s="311"/>
      <c r="R206" s="311"/>
      <c r="S206" s="311"/>
      <c r="T206" s="311"/>
      <c r="U206" s="413"/>
      <c r="V206" s="311"/>
      <c r="AT206" s="179" t="s">
        <v>1312</v>
      </c>
      <c r="AU206" s="179" t="s">
        <v>1226</v>
      </c>
    </row>
    <row r="207" spans="1:65" s="198" customFormat="1" ht="22.9" customHeight="1" x14ac:dyDescent="0.2">
      <c r="A207" s="324"/>
      <c r="B207" s="363"/>
      <c r="C207" s="324"/>
      <c r="D207" s="364" t="s">
        <v>895</v>
      </c>
      <c r="E207" s="366" t="s">
        <v>1104</v>
      </c>
      <c r="F207" s="366" t="s">
        <v>1105</v>
      </c>
      <c r="G207" s="324"/>
      <c r="H207" s="324"/>
      <c r="I207" s="208"/>
      <c r="J207" s="405">
        <f>BK207</f>
        <v>0</v>
      </c>
      <c r="K207" s="324"/>
      <c r="L207" s="363"/>
      <c r="M207" s="402"/>
      <c r="N207" s="324"/>
      <c r="O207" s="324"/>
      <c r="P207" s="403">
        <f>SUM(P208:P237)</f>
        <v>0</v>
      </c>
      <c r="Q207" s="324"/>
      <c r="R207" s="403">
        <f>SUM(R208:R237)</f>
        <v>6.3090000000000007E-2</v>
      </c>
      <c r="S207" s="324"/>
      <c r="T207" s="403">
        <f>SUM(T208:T237)</f>
        <v>0</v>
      </c>
      <c r="U207" s="404"/>
      <c r="V207" s="324"/>
      <c r="AR207" s="199" t="s">
        <v>1226</v>
      </c>
      <c r="AT207" s="200" t="s">
        <v>895</v>
      </c>
      <c r="AU207" s="200" t="s">
        <v>1245</v>
      </c>
      <c r="AY207" s="199" t="s">
        <v>1307</v>
      </c>
      <c r="BK207" s="201">
        <f>SUM(BK208:BK237)</f>
        <v>0</v>
      </c>
    </row>
    <row r="208" spans="1:65" s="182" customFormat="1" ht="16.5" customHeight="1" x14ac:dyDescent="0.2">
      <c r="A208" s="311"/>
      <c r="B208" s="333"/>
      <c r="C208" s="367" t="s">
        <v>1507</v>
      </c>
      <c r="D208" s="367" t="s">
        <v>898</v>
      </c>
      <c r="E208" s="368" t="s">
        <v>1106</v>
      </c>
      <c r="F208" s="369" t="s">
        <v>1107</v>
      </c>
      <c r="G208" s="370" t="s">
        <v>365</v>
      </c>
      <c r="H208" s="326">
        <v>1</v>
      </c>
      <c r="I208" s="209"/>
      <c r="J208" s="406">
        <f>ROUND(I208*H208,2)</f>
        <v>0</v>
      </c>
      <c r="K208" s="407"/>
      <c r="L208" s="333"/>
      <c r="M208" s="408" t="s">
        <v>1259</v>
      </c>
      <c r="N208" s="409" t="s">
        <v>1271</v>
      </c>
      <c r="O208" s="311"/>
      <c r="P208" s="410">
        <f>O208*H208</f>
        <v>0</v>
      </c>
      <c r="Q208" s="410">
        <v>0</v>
      </c>
      <c r="R208" s="410">
        <f>Q208*H208</f>
        <v>0</v>
      </c>
      <c r="S208" s="410">
        <v>0</v>
      </c>
      <c r="T208" s="410">
        <f>S208*H208</f>
        <v>0</v>
      </c>
      <c r="U208" s="411" t="s">
        <v>1259</v>
      </c>
      <c r="V208" s="311"/>
      <c r="AR208" s="202" t="s">
        <v>1331</v>
      </c>
      <c r="AT208" s="202" t="s">
        <v>898</v>
      </c>
      <c r="AU208" s="202" t="s">
        <v>1226</v>
      </c>
      <c r="AY208" s="179" t="s">
        <v>1307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9" t="s">
        <v>1245</v>
      </c>
      <c r="BK208" s="203">
        <f>ROUND(I208*H208,2)</f>
        <v>0</v>
      </c>
      <c r="BL208" s="179" t="s">
        <v>1331</v>
      </c>
      <c r="BM208" s="202" t="s">
        <v>1656</v>
      </c>
    </row>
    <row r="209" spans="1:65" s="182" customFormat="1" x14ac:dyDescent="0.2">
      <c r="A209" s="311"/>
      <c r="B209" s="333"/>
      <c r="C209" s="311"/>
      <c r="D209" s="371" t="s">
        <v>1310</v>
      </c>
      <c r="E209" s="311"/>
      <c r="F209" s="372" t="s">
        <v>1107</v>
      </c>
      <c r="G209" s="311"/>
      <c r="H209" s="311"/>
      <c r="I209" s="210"/>
      <c r="J209" s="311"/>
      <c r="K209" s="311"/>
      <c r="L209" s="333"/>
      <c r="M209" s="412"/>
      <c r="N209" s="311"/>
      <c r="O209" s="311"/>
      <c r="P209" s="311"/>
      <c r="Q209" s="311"/>
      <c r="R209" s="311"/>
      <c r="S209" s="311"/>
      <c r="T209" s="311"/>
      <c r="U209" s="413"/>
      <c r="V209" s="311"/>
      <c r="AT209" s="179" t="s">
        <v>1310</v>
      </c>
      <c r="AU209" s="179" t="s">
        <v>1226</v>
      </c>
    </row>
    <row r="210" spans="1:65" s="182" customFormat="1" ht="21.75" customHeight="1" x14ac:dyDescent="0.2">
      <c r="A210" s="311"/>
      <c r="B210" s="333"/>
      <c r="C210" s="367" t="s">
        <v>1537</v>
      </c>
      <c r="D210" s="367" t="s">
        <v>898</v>
      </c>
      <c r="E210" s="368" t="s">
        <v>1108</v>
      </c>
      <c r="F210" s="369" t="s">
        <v>1109</v>
      </c>
      <c r="G210" s="370" t="s">
        <v>365</v>
      </c>
      <c r="H210" s="326">
        <v>1</v>
      </c>
      <c r="I210" s="209"/>
      <c r="J210" s="406">
        <f>ROUND(I210*H210,2)</f>
        <v>0</v>
      </c>
      <c r="K210" s="407"/>
      <c r="L210" s="333"/>
      <c r="M210" s="408" t="s">
        <v>1259</v>
      </c>
      <c r="N210" s="409" t="s">
        <v>1271</v>
      </c>
      <c r="O210" s="311"/>
      <c r="P210" s="410">
        <f>O210*H210</f>
        <v>0</v>
      </c>
      <c r="Q210" s="410">
        <v>0</v>
      </c>
      <c r="R210" s="410">
        <f>Q210*H210</f>
        <v>0</v>
      </c>
      <c r="S210" s="410">
        <v>0</v>
      </c>
      <c r="T210" s="410">
        <f>S210*H210</f>
        <v>0</v>
      </c>
      <c r="U210" s="411" t="s">
        <v>1259</v>
      </c>
      <c r="V210" s="311"/>
      <c r="AR210" s="202" t="s">
        <v>1331</v>
      </c>
      <c r="AT210" s="202" t="s">
        <v>898</v>
      </c>
      <c r="AU210" s="202" t="s">
        <v>1226</v>
      </c>
      <c r="AY210" s="179" t="s">
        <v>1307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9" t="s">
        <v>1245</v>
      </c>
      <c r="BK210" s="203">
        <f>ROUND(I210*H210,2)</f>
        <v>0</v>
      </c>
      <c r="BL210" s="179" t="s">
        <v>1331</v>
      </c>
      <c r="BM210" s="202" t="s">
        <v>1657</v>
      </c>
    </row>
    <row r="211" spans="1:65" s="182" customFormat="1" x14ac:dyDescent="0.2">
      <c r="A211" s="311"/>
      <c r="B211" s="333"/>
      <c r="C211" s="311"/>
      <c r="D211" s="371" t="s">
        <v>1310</v>
      </c>
      <c r="E211" s="311"/>
      <c r="F211" s="372" t="s">
        <v>1109</v>
      </c>
      <c r="G211" s="311"/>
      <c r="H211" s="311"/>
      <c r="I211" s="210"/>
      <c r="J211" s="311"/>
      <c r="K211" s="311"/>
      <c r="L211" s="333"/>
      <c r="M211" s="412"/>
      <c r="N211" s="311"/>
      <c r="O211" s="311"/>
      <c r="P211" s="311"/>
      <c r="Q211" s="311"/>
      <c r="R211" s="311"/>
      <c r="S211" s="311"/>
      <c r="T211" s="311"/>
      <c r="U211" s="413"/>
      <c r="V211" s="311"/>
      <c r="AT211" s="179" t="s">
        <v>1310</v>
      </c>
      <c r="AU211" s="179" t="s">
        <v>1226</v>
      </c>
    </row>
    <row r="212" spans="1:65" s="182" customFormat="1" ht="24.2" customHeight="1" x14ac:dyDescent="0.2">
      <c r="A212" s="311"/>
      <c r="B212" s="333"/>
      <c r="C212" s="367" t="s">
        <v>1658</v>
      </c>
      <c r="D212" s="367" t="s">
        <v>898</v>
      </c>
      <c r="E212" s="368" t="s">
        <v>1110</v>
      </c>
      <c r="F212" s="369" t="s">
        <v>1111</v>
      </c>
      <c r="G212" s="370" t="s">
        <v>742</v>
      </c>
      <c r="H212" s="326">
        <v>36</v>
      </c>
      <c r="I212" s="209"/>
      <c r="J212" s="406">
        <f>ROUND(I212*H212,2)</f>
        <v>0</v>
      </c>
      <c r="K212" s="407"/>
      <c r="L212" s="333"/>
      <c r="M212" s="408" t="s">
        <v>1259</v>
      </c>
      <c r="N212" s="409" t="s">
        <v>1271</v>
      </c>
      <c r="O212" s="311"/>
      <c r="P212" s="410">
        <f>O212*H212</f>
        <v>0</v>
      </c>
      <c r="Q212" s="410">
        <v>6.9999999999999999E-4</v>
      </c>
      <c r="R212" s="410">
        <f>Q212*H212</f>
        <v>2.52E-2</v>
      </c>
      <c r="S212" s="410">
        <v>0</v>
      </c>
      <c r="T212" s="410">
        <f>S212*H212</f>
        <v>0</v>
      </c>
      <c r="U212" s="411" t="s">
        <v>1259</v>
      </c>
      <c r="V212" s="311"/>
      <c r="AR212" s="202" t="s">
        <v>1331</v>
      </c>
      <c r="AT212" s="202" t="s">
        <v>898</v>
      </c>
      <c r="AU212" s="202" t="s">
        <v>1226</v>
      </c>
      <c r="AY212" s="179" t="s">
        <v>1307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9" t="s">
        <v>1245</v>
      </c>
      <c r="BK212" s="203">
        <f>ROUND(I212*H212,2)</f>
        <v>0</v>
      </c>
      <c r="BL212" s="179" t="s">
        <v>1331</v>
      </c>
      <c r="BM212" s="202" t="s">
        <v>1659</v>
      </c>
    </row>
    <row r="213" spans="1:65" s="182" customFormat="1" ht="29.25" x14ac:dyDescent="0.2">
      <c r="A213" s="311"/>
      <c r="B213" s="333"/>
      <c r="C213" s="311"/>
      <c r="D213" s="371" t="s">
        <v>1310</v>
      </c>
      <c r="E213" s="311"/>
      <c r="F213" s="372" t="s">
        <v>1660</v>
      </c>
      <c r="G213" s="311"/>
      <c r="H213" s="311"/>
      <c r="I213" s="210"/>
      <c r="J213" s="311"/>
      <c r="K213" s="311"/>
      <c r="L213" s="333"/>
      <c r="M213" s="412"/>
      <c r="N213" s="311"/>
      <c r="O213" s="311"/>
      <c r="P213" s="311"/>
      <c r="Q213" s="311"/>
      <c r="R213" s="311"/>
      <c r="S213" s="311"/>
      <c r="T213" s="311"/>
      <c r="U213" s="413"/>
      <c r="V213" s="311"/>
      <c r="AT213" s="179" t="s">
        <v>1310</v>
      </c>
      <c r="AU213" s="179" t="s">
        <v>1226</v>
      </c>
    </row>
    <row r="214" spans="1:65" s="182" customFormat="1" x14ac:dyDescent="0.2">
      <c r="A214" s="311"/>
      <c r="B214" s="333"/>
      <c r="C214" s="311"/>
      <c r="D214" s="373" t="s">
        <v>1312</v>
      </c>
      <c r="E214" s="311"/>
      <c r="F214" s="374" t="s">
        <v>1661</v>
      </c>
      <c r="G214" s="311"/>
      <c r="H214" s="311"/>
      <c r="I214" s="210"/>
      <c r="J214" s="311"/>
      <c r="K214" s="311"/>
      <c r="L214" s="333"/>
      <c r="M214" s="412"/>
      <c r="N214" s="311"/>
      <c r="O214" s="311"/>
      <c r="P214" s="311"/>
      <c r="Q214" s="311"/>
      <c r="R214" s="311"/>
      <c r="S214" s="311"/>
      <c r="T214" s="311"/>
      <c r="U214" s="413"/>
      <c r="V214" s="311"/>
      <c r="AT214" s="179" t="s">
        <v>1312</v>
      </c>
      <c r="AU214" s="179" t="s">
        <v>1226</v>
      </c>
    </row>
    <row r="215" spans="1:65" s="182" customFormat="1" ht="24.2" customHeight="1" x14ac:dyDescent="0.2">
      <c r="A215" s="311"/>
      <c r="B215" s="333"/>
      <c r="C215" s="367" t="s">
        <v>1521</v>
      </c>
      <c r="D215" s="367" t="s">
        <v>898</v>
      </c>
      <c r="E215" s="368" t="s">
        <v>1112</v>
      </c>
      <c r="F215" s="369" t="s">
        <v>1113</v>
      </c>
      <c r="G215" s="370" t="s">
        <v>292</v>
      </c>
      <c r="H215" s="326">
        <v>36</v>
      </c>
      <c r="I215" s="209"/>
      <c r="J215" s="406">
        <f>ROUND(I215*H215,2)</f>
        <v>0</v>
      </c>
      <c r="K215" s="407"/>
      <c r="L215" s="333"/>
      <c r="M215" s="408" t="s">
        <v>1259</v>
      </c>
      <c r="N215" s="409" t="s">
        <v>1271</v>
      </c>
      <c r="O215" s="311"/>
      <c r="P215" s="410">
        <f>O215*H215</f>
        <v>0</v>
      </c>
      <c r="Q215" s="410">
        <v>1.3999999999999999E-4</v>
      </c>
      <c r="R215" s="410">
        <f>Q215*H215</f>
        <v>5.0399999999999993E-3</v>
      </c>
      <c r="S215" s="410">
        <v>0</v>
      </c>
      <c r="T215" s="410">
        <f>S215*H215</f>
        <v>0</v>
      </c>
      <c r="U215" s="411" t="s">
        <v>1259</v>
      </c>
      <c r="V215" s="311"/>
      <c r="AR215" s="202" t="s">
        <v>1331</v>
      </c>
      <c r="AT215" s="202" t="s">
        <v>898</v>
      </c>
      <c r="AU215" s="202" t="s">
        <v>1226</v>
      </c>
      <c r="AY215" s="179" t="s">
        <v>1307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9" t="s">
        <v>1245</v>
      </c>
      <c r="BK215" s="203">
        <f>ROUND(I215*H215,2)</f>
        <v>0</v>
      </c>
      <c r="BL215" s="179" t="s">
        <v>1331</v>
      </c>
      <c r="BM215" s="202" t="s">
        <v>1662</v>
      </c>
    </row>
    <row r="216" spans="1:65" s="182" customFormat="1" ht="19.5" x14ac:dyDescent="0.2">
      <c r="A216" s="311"/>
      <c r="B216" s="333"/>
      <c r="C216" s="311"/>
      <c r="D216" s="371" t="s">
        <v>1310</v>
      </c>
      <c r="E216" s="311"/>
      <c r="F216" s="372" t="s">
        <v>1663</v>
      </c>
      <c r="G216" s="311"/>
      <c r="H216" s="311"/>
      <c r="I216" s="210"/>
      <c r="J216" s="311"/>
      <c r="K216" s="311"/>
      <c r="L216" s="333"/>
      <c r="M216" s="412"/>
      <c r="N216" s="311"/>
      <c r="O216" s="311"/>
      <c r="P216" s="311"/>
      <c r="Q216" s="311"/>
      <c r="R216" s="311"/>
      <c r="S216" s="311"/>
      <c r="T216" s="311"/>
      <c r="U216" s="413"/>
      <c r="V216" s="311"/>
      <c r="AT216" s="179" t="s">
        <v>1310</v>
      </c>
      <c r="AU216" s="179" t="s">
        <v>1226</v>
      </c>
    </row>
    <row r="217" spans="1:65" s="182" customFormat="1" x14ac:dyDescent="0.2">
      <c r="A217" s="311"/>
      <c r="B217" s="333"/>
      <c r="C217" s="311"/>
      <c r="D217" s="373" t="s">
        <v>1312</v>
      </c>
      <c r="E217" s="311"/>
      <c r="F217" s="374" t="s">
        <v>1664</v>
      </c>
      <c r="G217" s="311"/>
      <c r="H217" s="311"/>
      <c r="I217" s="210"/>
      <c r="J217" s="311"/>
      <c r="K217" s="311"/>
      <c r="L217" s="333"/>
      <c r="M217" s="412"/>
      <c r="N217" s="311"/>
      <c r="O217" s="311"/>
      <c r="P217" s="311"/>
      <c r="Q217" s="311"/>
      <c r="R217" s="311"/>
      <c r="S217" s="311"/>
      <c r="T217" s="311"/>
      <c r="U217" s="413"/>
      <c r="V217" s="311"/>
      <c r="AT217" s="179" t="s">
        <v>1312</v>
      </c>
      <c r="AU217" s="179" t="s">
        <v>1226</v>
      </c>
    </row>
    <row r="218" spans="1:65" s="182" customFormat="1" ht="21.75" customHeight="1" x14ac:dyDescent="0.2">
      <c r="A218" s="311"/>
      <c r="B218" s="333"/>
      <c r="C218" s="367" t="s">
        <v>1665</v>
      </c>
      <c r="D218" s="367" t="s">
        <v>898</v>
      </c>
      <c r="E218" s="368" t="s">
        <v>1114</v>
      </c>
      <c r="F218" s="369" t="s">
        <v>1115</v>
      </c>
      <c r="G218" s="370" t="s">
        <v>292</v>
      </c>
      <c r="H218" s="326">
        <v>36</v>
      </c>
      <c r="I218" s="209"/>
      <c r="J218" s="406">
        <f>ROUND(I218*H218,2)</f>
        <v>0</v>
      </c>
      <c r="K218" s="407"/>
      <c r="L218" s="333"/>
      <c r="M218" s="408" t="s">
        <v>1259</v>
      </c>
      <c r="N218" s="409" t="s">
        <v>1271</v>
      </c>
      <c r="O218" s="311"/>
      <c r="P218" s="410">
        <f>O218*H218</f>
        <v>0</v>
      </c>
      <c r="Q218" s="410">
        <v>1.1E-4</v>
      </c>
      <c r="R218" s="410">
        <f>Q218*H218</f>
        <v>3.96E-3</v>
      </c>
      <c r="S218" s="410">
        <v>0</v>
      </c>
      <c r="T218" s="410">
        <f>S218*H218</f>
        <v>0</v>
      </c>
      <c r="U218" s="411" t="s">
        <v>1259</v>
      </c>
      <c r="V218" s="311"/>
      <c r="AR218" s="202" t="s">
        <v>1331</v>
      </c>
      <c r="AT218" s="202" t="s">
        <v>898</v>
      </c>
      <c r="AU218" s="202" t="s">
        <v>1226</v>
      </c>
      <c r="AY218" s="179" t="s">
        <v>1307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9" t="s">
        <v>1245</v>
      </c>
      <c r="BK218" s="203">
        <f>ROUND(I218*H218,2)</f>
        <v>0</v>
      </c>
      <c r="BL218" s="179" t="s">
        <v>1331</v>
      </c>
      <c r="BM218" s="202" t="s">
        <v>1666</v>
      </c>
    </row>
    <row r="219" spans="1:65" s="182" customFormat="1" x14ac:dyDescent="0.2">
      <c r="A219" s="311"/>
      <c r="B219" s="333"/>
      <c r="C219" s="311"/>
      <c r="D219" s="371" t="s">
        <v>1310</v>
      </c>
      <c r="E219" s="311"/>
      <c r="F219" s="372" t="s">
        <v>1667</v>
      </c>
      <c r="G219" s="311"/>
      <c r="H219" s="311"/>
      <c r="I219" s="210"/>
      <c r="J219" s="311"/>
      <c r="K219" s="311"/>
      <c r="L219" s="333"/>
      <c r="M219" s="412"/>
      <c r="N219" s="311"/>
      <c r="O219" s="311"/>
      <c r="P219" s="311"/>
      <c r="Q219" s="311"/>
      <c r="R219" s="311"/>
      <c r="S219" s="311"/>
      <c r="T219" s="311"/>
      <c r="U219" s="413"/>
      <c r="V219" s="311"/>
      <c r="AT219" s="179" t="s">
        <v>1310</v>
      </c>
      <c r="AU219" s="179" t="s">
        <v>1226</v>
      </c>
    </row>
    <row r="220" spans="1:65" s="182" customFormat="1" x14ac:dyDescent="0.2">
      <c r="A220" s="311"/>
      <c r="B220" s="333"/>
      <c r="C220" s="311"/>
      <c r="D220" s="373" t="s">
        <v>1312</v>
      </c>
      <c r="E220" s="311"/>
      <c r="F220" s="374" t="s">
        <v>1668</v>
      </c>
      <c r="G220" s="311"/>
      <c r="H220" s="311"/>
      <c r="I220" s="210"/>
      <c r="J220" s="311"/>
      <c r="K220" s="311"/>
      <c r="L220" s="333"/>
      <c r="M220" s="412"/>
      <c r="N220" s="311"/>
      <c r="O220" s="311"/>
      <c r="P220" s="311"/>
      <c r="Q220" s="311"/>
      <c r="R220" s="311"/>
      <c r="S220" s="311"/>
      <c r="T220" s="311"/>
      <c r="U220" s="413"/>
      <c r="V220" s="311"/>
      <c r="AT220" s="179" t="s">
        <v>1312</v>
      </c>
      <c r="AU220" s="179" t="s">
        <v>1226</v>
      </c>
    </row>
    <row r="221" spans="1:65" s="182" customFormat="1" ht="21.75" customHeight="1" x14ac:dyDescent="0.2">
      <c r="A221" s="311"/>
      <c r="B221" s="333"/>
      <c r="C221" s="367" t="s">
        <v>1369</v>
      </c>
      <c r="D221" s="367" t="s">
        <v>898</v>
      </c>
      <c r="E221" s="368" t="s">
        <v>1116</v>
      </c>
      <c r="F221" s="369" t="s">
        <v>1117</v>
      </c>
      <c r="G221" s="370" t="s">
        <v>292</v>
      </c>
      <c r="H221" s="326">
        <v>72</v>
      </c>
      <c r="I221" s="209"/>
      <c r="J221" s="406">
        <f>ROUND(I221*H221,2)</f>
        <v>0</v>
      </c>
      <c r="K221" s="407"/>
      <c r="L221" s="333"/>
      <c r="M221" s="408" t="s">
        <v>1259</v>
      </c>
      <c r="N221" s="409" t="s">
        <v>1271</v>
      </c>
      <c r="O221" s="311"/>
      <c r="P221" s="410">
        <f>O221*H221</f>
        <v>0</v>
      </c>
      <c r="Q221" s="410">
        <v>2.5000000000000001E-4</v>
      </c>
      <c r="R221" s="410">
        <f>Q221*H221</f>
        <v>1.8000000000000002E-2</v>
      </c>
      <c r="S221" s="410">
        <v>0</v>
      </c>
      <c r="T221" s="410">
        <f>S221*H221</f>
        <v>0</v>
      </c>
      <c r="U221" s="411" t="s">
        <v>1259</v>
      </c>
      <c r="V221" s="311"/>
      <c r="AR221" s="202" t="s">
        <v>1331</v>
      </c>
      <c r="AT221" s="202" t="s">
        <v>898</v>
      </c>
      <c r="AU221" s="202" t="s">
        <v>1226</v>
      </c>
      <c r="AY221" s="179" t="s">
        <v>1307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9" t="s">
        <v>1245</v>
      </c>
      <c r="BK221" s="203">
        <f>ROUND(I221*H221,2)</f>
        <v>0</v>
      </c>
      <c r="BL221" s="179" t="s">
        <v>1331</v>
      </c>
      <c r="BM221" s="202" t="s">
        <v>1669</v>
      </c>
    </row>
    <row r="222" spans="1:65" s="182" customFormat="1" x14ac:dyDescent="0.2">
      <c r="A222" s="311"/>
      <c r="B222" s="333"/>
      <c r="C222" s="311"/>
      <c r="D222" s="371" t="s">
        <v>1310</v>
      </c>
      <c r="E222" s="311"/>
      <c r="F222" s="372" t="s">
        <v>1670</v>
      </c>
      <c r="G222" s="311"/>
      <c r="H222" s="311"/>
      <c r="I222" s="210"/>
      <c r="J222" s="311"/>
      <c r="K222" s="311"/>
      <c r="L222" s="333"/>
      <c r="M222" s="412"/>
      <c r="N222" s="311"/>
      <c r="O222" s="311"/>
      <c r="P222" s="311"/>
      <c r="Q222" s="311"/>
      <c r="R222" s="311"/>
      <c r="S222" s="311"/>
      <c r="T222" s="311"/>
      <c r="U222" s="413"/>
      <c r="V222" s="311"/>
      <c r="AT222" s="179" t="s">
        <v>1310</v>
      </c>
      <c r="AU222" s="179" t="s">
        <v>1226</v>
      </c>
    </row>
    <row r="223" spans="1:65" s="182" customFormat="1" x14ac:dyDescent="0.2">
      <c r="A223" s="311"/>
      <c r="B223" s="333"/>
      <c r="C223" s="311"/>
      <c r="D223" s="373" t="s">
        <v>1312</v>
      </c>
      <c r="E223" s="311"/>
      <c r="F223" s="374" t="s">
        <v>1671</v>
      </c>
      <c r="G223" s="311"/>
      <c r="H223" s="311"/>
      <c r="I223" s="210"/>
      <c r="J223" s="311"/>
      <c r="K223" s="311"/>
      <c r="L223" s="333"/>
      <c r="M223" s="412"/>
      <c r="N223" s="311"/>
      <c r="O223" s="311"/>
      <c r="P223" s="311"/>
      <c r="Q223" s="311"/>
      <c r="R223" s="311"/>
      <c r="S223" s="311"/>
      <c r="T223" s="311"/>
      <c r="U223" s="413"/>
      <c r="V223" s="311"/>
      <c r="AT223" s="179" t="s">
        <v>1312</v>
      </c>
      <c r="AU223" s="179" t="s">
        <v>1226</v>
      </c>
    </row>
    <row r="224" spans="1:65" s="182" customFormat="1" ht="24.2" customHeight="1" x14ac:dyDescent="0.2">
      <c r="A224" s="311"/>
      <c r="B224" s="333"/>
      <c r="C224" s="367" t="s">
        <v>1365</v>
      </c>
      <c r="D224" s="367" t="s">
        <v>898</v>
      </c>
      <c r="E224" s="368" t="s">
        <v>1118</v>
      </c>
      <c r="F224" s="369" t="s">
        <v>1119</v>
      </c>
      <c r="G224" s="370" t="s">
        <v>292</v>
      </c>
      <c r="H224" s="326">
        <v>36</v>
      </c>
      <c r="I224" s="209"/>
      <c r="J224" s="406">
        <f>ROUND(I224*H224,2)</f>
        <v>0</v>
      </c>
      <c r="K224" s="407"/>
      <c r="L224" s="333"/>
      <c r="M224" s="408" t="s">
        <v>1259</v>
      </c>
      <c r="N224" s="409" t="s">
        <v>1271</v>
      </c>
      <c r="O224" s="311"/>
      <c r="P224" s="410">
        <f>O224*H224</f>
        <v>0</v>
      </c>
      <c r="Q224" s="410">
        <v>2.4000000000000001E-4</v>
      </c>
      <c r="R224" s="410">
        <f>Q224*H224</f>
        <v>8.6400000000000001E-3</v>
      </c>
      <c r="S224" s="410">
        <v>0</v>
      </c>
      <c r="T224" s="410">
        <f>S224*H224</f>
        <v>0</v>
      </c>
      <c r="U224" s="411" t="s">
        <v>1259</v>
      </c>
      <c r="V224" s="311"/>
      <c r="AR224" s="202" t="s">
        <v>1331</v>
      </c>
      <c r="AT224" s="202" t="s">
        <v>898</v>
      </c>
      <c r="AU224" s="202" t="s">
        <v>1226</v>
      </c>
      <c r="AY224" s="179" t="s">
        <v>1307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9" t="s">
        <v>1245</v>
      </c>
      <c r="BK224" s="203">
        <f>ROUND(I224*H224,2)</f>
        <v>0</v>
      </c>
      <c r="BL224" s="179" t="s">
        <v>1331</v>
      </c>
      <c r="BM224" s="202" t="s">
        <v>1672</v>
      </c>
    </row>
    <row r="225" spans="1:65" s="182" customFormat="1" x14ac:dyDescent="0.2">
      <c r="A225" s="311"/>
      <c r="B225" s="333"/>
      <c r="C225" s="311"/>
      <c r="D225" s="371" t="s">
        <v>1310</v>
      </c>
      <c r="E225" s="311"/>
      <c r="F225" s="372" t="s">
        <v>1673</v>
      </c>
      <c r="G225" s="311"/>
      <c r="H225" s="311"/>
      <c r="I225" s="210"/>
      <c r="J225" s="311"/>
      <c r="K225" s="311"/>
      <c r="L225" s="333"/>
      <c r="M225" s="412"/>
      <c r="N225" s="311"/>
      <c r="O225" s="311"/>
      <c r="P225" s="311"/>
      <c r="Q225" s="311"/>
      <c r="R225" s="311"/>
      <c r="S225" s="311"/>
      <c r="T225" s="311"/>
      <c r="U225" s="413"/>
      <c r="V225" s="311"/>
      <c r="AT225" s="179" t="s">
        <v>1310</v>
      </c>
      <c r="AU225" s="179" t="s">
        <v>1226</v>
      </c>
    </row>
    <row r="226" spans="1:65" s="182" customFormat="1" x14ac:dyDescent="0.2">
      <c r="A226" s="311"/>
      <c r="B226" s="333"/>
      <c r="C226" s="311"/>
      <c r="D226" s="373" t="s">
        <v>1312</v>
      </c>
      <c r="E226" s="311"/>
      <c r="F226" s="374" t="s">
        <v>1674</v>
      </c>
      <c r="G226" s="311"/>
      <c r="H226" s="311"/>
      <c r="I226" s="210"/>
      <c r="J226" s="311"/>
      <c r="K226" s="311"/>
      <c r="L226" s="333"/>
      <c r="M226" s="412"/>
      <c r="N226" s="311"/>
      <c r="O226" s="311"/>
      <c r="P226" s="311"/>
      <c r="Q226" s="311"/>
      <c r="R226" s="311"/>
      <c r="S226" s="311"/>
      <c r="T226" s="311"/>
      <c r="U226" s="413"/>
      <c r="V226" s="311"/>
      <c r="AT226" s="179" t="s">
        <v>1312</v>
      </c>
      <c r="AU226" s="179" t="s">
        <v>1226</v>
      </c>
    </row>
    <row r="227" spans="1:65" s="182" customFormat="1" ht="21.75" customHeight="1" x14ac:dyDescent="0.2">
      <c r="A227" s="311"/>
      <c r="B227" s="333"/>
      <c r="C227" s="367" t="s">
        <v>1515</v>
      </c>
      <c r="D227" s="367" t="s">
        <v>898</v>
      </c>
      <c r="E227" s="368" t="s">
        <v>1120</v>
      </c>
      <c r="F227" s="369" t="s">
        <v>1121</v>
      </c>
      <c r="G227" s="370" t="s">
        <v>292</v>
      </c>
      <c r="H227" s="326">
        <v>1</v>
      </c>
      <c r="I227" s="209"/>
      <c r="J227" s="406">
        <f>ROUND(I227*H227,2)</f>
        <v>0</v>
      </c>
      <c r="K227" s="407"/>
      <c r="L227" s="333"/>
      <c r="M227" s="408" t="s">
        <v>1259</v>
      </c>
      <c r="N227" s="409" t="s">
        <v>1271</v>
      </c>
      <c r="O227" s="311"/>
      <c r="P227" s="410">
        <f>O227*H227</f>
        <v>0</v>
      </c>
      <c r="Q227" s="410">
        <v>5.6999999999999998E-4</v>
      </c>
      <c r="R227" s="410">
        <f>Q227*H227</f>
        <v>5.6999999999999998E-4</v>
      </c>
      <c r="S227" s="410">
        <v>0</v>
      </c>
      <c r="T227" s="410">
        <f>S227*H227</f>
        <v>0</v>
      </c>
      <c r="U227" s="411" t="s">
        <v>1259</v>
      </c>
      <c r="V227" s="311"/>
      <c r="AR227" s="202" t="s">
        <v>1331</v>
      </c>
      <c r="AT227" s="202" t="s">
        <v>898</v>
      </c>
      <c r="AU227" s="202" t="s">
        <v>1226</v>
      </c>
      <c r="AY227" s="179" t="s">
        <v>1307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79" t="s">
        <v>1245</v>
      </c>
      <c r="BK227" s="203">
        <f>ROUND(I227*H227,2)</f>
        <v>0</v>
      </c>
      <c r="BL227" s="179" t="s">
        <v>1331</v>
      </c>
      <c r="BM227" s="202" t="s">
        <v>1675</v>
      </c>
    </row>
    <row r="228" spans="1:65" s="182" customFormat="1" ht="19.5" x14ac:dyDescent="0.2">
      <c r="A228" s="311"/>
      <c r="B228" s="333"/>
      <c r="C228" s="311"/>
      <c r="D228" s="371" t="s">
        <v>1310</v>
      </c>
      <c r="E228" s="311"/>
      <c r="F228" s="372" t="s">
        <v>1676</v>
      </c>
      <c r="G228" s="311"/>
      <c r="H228" s="311"/>
      <c r="I228" s="210"/>
      <c r="J228" s="311"/>
      <c r="K228" s="311"/>
      <c r="L228" s="333"/>
      <c r="M228" s="412"/>
      <c r="N228" s="311"/>
      <c r="O228" s="311"/>
      <c r="P228" s="311"/>
      <c r="Q228" s="311"/>
      <c r="R228" s="311"/>
      <c r="S228" s="311"/>
      <c r="T228" s="311"/>
      <c r="U228" s="413"/>
      <c r="V228" s="311"/>
      <c r="AT228" s="179" t="s">
        <v>1310</v>
      </c>
      <c r="AU228" s="179" t="s">
        <v>1226</v>
      </c>
    </row>
    <row r="229" spans="1:65" s="182" customFormat="1" x14ac:dyDescent="0.2">
      <c r="A229" s="311"/>
      <c r="B229" s="333"/>
      <c r="C229" s="311"/>
      <c r="D229" s="373" t="s">
        <v>1312</v>
      </c>
      <c r="E229" s="311"/>
      <c r="F229" s="374" t="s">
        <v>1677</v>
      </c>
      <c r="G229" s="311"/>
      <c r="H229" s="311"/>
      <c r="I229" s="210"/>
      <c r="J229" s="311"/>
      <c r="K229" s="311"/>
      <c r="L229" s="333"/>
      <c r="M229" s="412"/>
      <c r="N229" s="311"/>
      <c r="O229" s="311"/>
      <c r="P229" s="311"/>
      <c r="Q229" s="311"/>
      <c r="R229" s="311"/>
      <c r="S229" s="311"/>
      <c r="T229" s="311"/>
      <c r="U229" s="413"/>
      <c r="V229" s="311"/>
      <c r="AT229" s="179" t="s">
        <v>1312</v>
      </c>
      <c r="AU229" s="179" t="s">
        <v>1226</v>
      </c>
    </row>
    <row r="230" spans="1:65" s="182" customFormat="1" ht="33" customHeight="1" x14ac:dyDescent="0.2">
      <c r="A230" s="311"/>
      <c r="B230" s="333"/>
      <c r="C230" s="367" t="s">
        <v>1469</v>
      </c>
      <c r="D230" s="367" t="s">
        <v>898</v>
      </c>
      <c r="E230" s="368" t="s">
        <v>1122</v>
      </c>
      <c r="F230" s="369" t="s">
        <v>1123</v>
      </c>
      <c r="G230" s="370" t="s">
        <v>742</v>
      </c>
      <c r="H230" s="326">
        <v>1</v>
      </c>
      <c r="I230" s="209"/>
      <c r="J230" s="406">
        <f>ROUND(I230*H230,2)</f>
        <v>0</v>
      </c>
      <c r="K230" s="407"/>
      <c r="L230" s="333"/>
      <c r="M230" s="408" t="s">
        <v>1259</v>
      </c>
      <c r="N230" s="409" t="s">
        <v>1271</v>
      </c>
      <c r="O230" s="311"/>
      <c r="P230" s="410">
        <f>O230*H230</f>
        <v>0</v>
      </c>
      <c r="Q230" s="410">
        <v>9.3000000000000005E-4</v>
      </c>
      <c r="R230" s="410">
        <f>Q230*H230</f>
        <v>9.3000000000000005E-4</v>
      </c>
      <c r="S230" s="410">
        <v>0</v>
      </c>
      <c r="T230" s="410">
        <f>S230*H230</f>
        <v>0</v>
      </c>
      <c r="U230" s="411" t="s">
        <v>1259</v>
      </c>
      <c r="V230" s="311"/>
      <c r="AR230" s="202" t="s">
        <v>1331</v>
      </c>
      <c r="AT230" s="202" t="s">
        <v>898</v>
      </c>
      <c r="AU230" s="202" t="s">
        <v>1226</v>
      </c>
      <c r="AY230" s="179" t="s">
        <v>1307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9" t="s">
        <v>1245</v>
      </c>
      <c r="BK230" s="203">
        <f>ROUND(I230*H230,2)</f>
        <v>0</v>
      </c>
      <c r="BL230" s="179" t="s">
        <v>1331</v>
      </c>
      <c r="BM230" s="202" t="s">
        <v>1678</v>
      </c>
    </row>
    <row r="231" spans="1:65" s="182" customFormat="1" ht="19.5" x14ac:dyDescent="0.2">
      <c r="A231" s="311"/>
      <c r="B231" s="333"/>
      <c r="C231" s="311"/>
      <c r="D231" s="371" t="s">
        <v>1310</v>
      </c>
      <c r="E231" s="311"/>
      <c r="F231" s="372" t="s">
        <v>1679</v>
      </c>
      <c r="G231" s="311"/>
      <c r="H231" s="311"/>
      <c r="I231" s="210"/>
      <c r="J231" s="311"/>
      <c r="K231" s="311"/>
      <c r="L231" s="333"/>
      <c r="M231" s="412"/>
      <c r="N231" s="311"/>
      <c r="O231" s="311"/>
      <c r="P231" s="311"/>
      <c r="Q231" s="311"/>
      <c r="R231" s="311"/>
      <c r="S231" s="311"/>
      <c r="T231" s="311"/>
      <c r="U231" s="413"/>
      <c r="V231" s="311"/>
      <c r="AT231" s="179" t="s">
        <v>1310</v>
      </c>
      <c r="AU231" s="179" t="s">
        <v>1226</v>
      </c>
    </row>
    <row r="232" spans="1:65" s="182" customFormat="1" x14ac:dyDescent="0.2">
      <c r="A232" s="311"/>
      <c r="B232" s="333"/>
      <c r="C232" s="311"/>
      <c r="D232" s="373" t="s">
        <v>1312</v>
      </c>
      <c r="E232" s="311"/>
      <c r="F232" s="374" t="s">
        <v>1680</v>
      </c>
      <c r="G232" s="311"/>
      <c r="H232" s="311"/>
      <c r="I232" s="210"/>
      <c r="J232" s="311"/>
      <c r="K232" s="311"/>
      <c r="L232" s="333"/>
      <c r="M232" s="412"/>
      <c r="N232" s="311"/>
      <c r="O232" s="311"/>
      <c r="P232" s="311"/>
      <c r="Q232" s="311"/>
      <c r="R232" s="311"/>
      <c r="S232" s="311"/>
      <c r="T232" s="311"/>
      <c r="U232" s="413"/>
      <c r="V232" s="311"/>
      <c r="AT232" s="179" t="s">
        <v>1312</v>
      </c>
      <c r="AU232" s="179" t="s">
        <v>1226</v>
      </c>
    </row>
    <row r="233" spans="1:65" s="182" customFormat="1" ht="21.75" customHeight="1" x14ac:dyDescent="0.2">
      <c r="A233" s="311"/>
      <c r="B233" s="333"/>
      <c r="C233" s="375" t="s">
        <v>1473</v>
      </c>
      <c r="D233" s="375" t="s">
        <v>985</v>
      </c>
      <c r="E233" s="376" t="s">
        <v>1124</v>
      </c>
      <c r="F233" s="377" t="s">
        <v>1125</v>
      </c>
      <c r="G233" s="378" t="s">
        <v>292</v>
      </c>
      <c r="H233" s="327">
        <v>1</v>
      </c>
      <c r="I233" s="211"/>
      <c r="J233" s="414">
        <f>ROUND(I233*H233,2)</f>
        <v>0</v>
      </c>
      <c r="K233" s="415"/>
      <c r="L233" s="416"/>
      <c r="M233" s="417" t="s">
        <v>1259</v>
      </c>
      <c r="N233" s="418" t="s">
        <v>1271</v>
      </c>
      <c r="O233" s="311"/>
      <c r="P233" s="410">
        <f>O233*H233</f>
        <v>0</v>
      </c>
      <c r="Q233" s="410">
        <v>7.5000000000000002E-4</v>
      </c>
      <c r="R233" s="410">
        <f>Q233*H233</f>
        <v>7.5000000000000002E-4</v>
      </c>
      <c r="S233" s="410">
        <v>0</v>
      </c>
      <c r="T233" s="410">
        <f>S233*H233</f>
        <v>0</v>
      </c>
      <c r="U233" s="411" t="s">
        <v>1259</v>
      </c>
      <c r="V233" s="311"/>
      <c r="AR233" s="202" t="s">
        <v>1425</v>
      </c>
      <c r="AT233" s="202" t="s">
        <v>985</v>
      </c>
      <c r="AU233" s="202" t="s">
        <v>1226</v>
      </c>
      <c r="AY233" s="179" t="s">
        <v>1307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9" t="s">
        <v>1245</v>
      </c>
      <c r="BK233" s="203">
        <f>ROUND(I233*H233,2)</f>
        <v>0</v>
      </c>
      <c r="BL233" s="179" t="s">
        <v>1331</v>
      </c>
      <c r="BM233" s="202" t="s">
        <v>1681</v>
      </c>
    </row>
    <row r="234" spans="1:65" s="182" customFormat="1" x14ac:dyDescent="0.2">
      <c r="A234" s="311"/>
      <c r="B234" s="333"/>
      <c r="C234" s="311"/>
      <c r="D234" s="371" t="s">
        <v>1310</v>
      </c>
      <c r="E234" s="311"/>
      <c r="F234" s="372" t="s">
        <v>1125</v>
      </c>
      <c r="G234" s="311"/>
      <c r="H234" s="311"/>
      <c r="I234" s="210"/>
      <c r="J234" s="311"/>
      <c r="K234" s="311"/>
      <c r="L234" s="333"/>
      <c r="M234" s="412"/>
      <c r="N234" s="311"/>
      <c r="O234" s="311"/>
      <c r="P234" s="311"/>
      <c r="Q234" s="311"/>
      <c r="R234" s="311"/>
      <c r="S234" s="311"/>
      <c r="T234" s="311"/>
      <c r="U234" s="413"/>
      <c r="V234" s="311"/>
      <c r="AT234" s="179" t="s">
        <v>1310</v>
      </c>
      <c r="AU234" s="179" t="s">
        <v>1226</v>
      </c>
    </row>
    <row r="235" spans="1:65" s="182" customFormat="1" ht="24.2" customHeight="1" x14ac:dyDescent="0.2">
      <c r="A235" s="311"/>
      <c r="B235" s="333"/>
      <c r="C235" s="367" t="s">
        <v>1682</v>
      </c>
      <c r="D235" s="367" t="s">
        <v>898</v>
      </c>
      <c r="E235" s="368" t="s">
        <v>1126</v>
      </c>
      <c r="F235" s="369" t="s">
        <v>1127</v>
      </c>
      <c r="G235" s="370" t="s">
        <v>402</v>
      </c>
      <c r="H235" s="326">
        <v>6.3E-2</v>
      </c>
      <c r="I235" s="209"/>
      <c r="J235" s="406">
        <f>ROUND(I235*H235,2)</f>
        <v>0</v>
      </c>
      <c r="K235" s="407"/>
      <c r="L235" s="333"/>
      <c r="M235" s="408" t="s">
        <v>1259</v>
      </c>
      <c r="N235" s="409" t="s">
        <v>1271</v>
      </c>
      <c r="O235" s="311"/>
      <c r="P235" s="410">
        <f>O235*H235</f>
        <v>0</v>
      </c>
      <c r="Q235" s="410">
        <v>0</v>
      </c>
      <c r="R235" s="410">
        <f>Q235*H235</f>
        <v>0</v>
      </c>
      <c r="S235" s="410">
        <v>0</v>
      </c>
      <c r="T235" s="410">
        <f>S235*H235</f>
        <v>0</v>
      </c>
      <c r="U235" s="411" t="s">
        <v>1259</v>
      </c>
      <c r="V235" s="311"/>
      <c r="AR235" s="202" t="s">
        <v>1331</v>
      </c>
      <c r="AT235" s="202" t="s">
        <v>898</v>
      </c>
      <c r="AU235" s="202" t="s">
        <v>1226</v>
      </c>
      <c r="AY235" s="179" t="s">
        <v>1307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9" t="s">
        <v>1245</v>
      </c>
      <c r="BK235" s="203">
        <f>ROUND(I235*H235,2)</f>
        <v>0</v>
      </c>
      <c r="BL235" s="179" t="s">
        <v>1331</v>
      </c>
      <c r="BM235" s="202" t="s">
        <v>1683</v>
      </c>
    </row>
    <row r="236" spans="1:65" s="182" customFormat="1" ht="29.25" x14ac:dyDescent="0.2">
      <c r="A236" s="311"/>
      <c r="B236" s="333"/>
      <c r="C236" s="311"/>
      <c r="D236" s="371" t="s">
        <v>1310</v>
      </c>
      <c r="E236" s="311"/>
      <c r="F236" s="372" t="s">
        <v>1684</v>
      </c>
      <c r="G236" s="311"/>
      <c r="H236" s="311"/>
      <c r="I236" s="210"/>
      <c r="J236" s="311"/>
      <c r="K236" s="311"/>
      <c r="L236" s="333"/>
      <c r="M236" s="412"/>
      <c r="N236" s="311"/>
      <c r="O236" s="311"/>
      <c r="P236" s="311"/>
      <c r="Q236" s="311"/>
      <c r="R236" s="311"/>
      <c r="S236" s="311"/>
      <c r="T236" s="311"/>
      <c r="U236" s="413"/>
      <c r="V236" s="311"/>
      <c r="AT236" s="179" t="s">
        <v>1310</v>
      </c>
      <c r="AU236" s="179" t="s">
        <v>1226</v>
      </c>
    </row>
    <row r="237" spans="1:65" s="182" customFormat="1" x14ac:dyDescent="0.2">
      <c r="A237" s="311"/>
      <c r="B237" s="333"/>
      <c r="C237" s="311"/>
      <c r="D237" s="373" t="s">
        <v>1312</v>
      </c>
      <c r="E237" s="311"/>
      <c r="F237" s="374" t="s">
        <v>1685</v>
      </c>
      <c r="G237" s="311"/>
      <c r="H237" s="311"/>
      <c r="I237" s="210"/>
      <c r="J237" s="311"/>
      <c r="K237" s="311"/>
      <c r="L237" s="333"/>
      <c r="M237" s="412"/>
      <c r="N237" s="311"/>
      <c r="O237" s="311"/>
      <c r="P237" s="311"/>
      <c r="Q237" s="311"/>
      <c r="R237" s="311"/>
      <c r="S237" s="311"/>
      <c r="T237" s="311"/>
      <c r="U237" s="413"/>
      <c r="V237" s="311"/>
      <c r="AT237" s="179" t="s">
        <v>1312</v>
      </c>
      <c r="AU237" s="179" t="s">
        <v>1226</v>
      </c>
    </row>
    <row r="238" spans="1:65" s="198" customFormat="1" ht="22.9" customHeight="1" x14ac:dyDescent="0.2">
      <c r="A238" s="324"/>
      <c r="B238" s="363"/>
      <c r="C238" s="324"/>
      <c r="D238" s="364" t="s">
        <v>895</v>
      </c>
      <c r="E238" s="366" t="s">
        <v>1128</v>
      </c>
      <c r="F238" s="366" t="s">
        <v>1129</v>
      </c>
      <c r="G238" s="324"/>
      <c r="H238" s="324"/>
      <c r="I238" s="208"/>
      <c r="J238" s="405">
        <f>BK238</f>
        <v>0</v>
      </c>
      <c r="K238" s="324"/>
      <c r="L238" s="363"/>
      <c r="M238" s="402"/>
      <c r="N238" s="324"/>
      <c r="O238" s="324"/>
      <c r="P238" s="403">
        <f>SUM(P239:P280)</f>
        <v>0</v>
      </c>
      <c r="Q238" s="324"/>
      <c r="R238" s="403">
        <f>SUM(R239:R280)</f>
        <v>0.50375999999999999</v>
      </c>
      <c r="S238" s="324"/>
      <c r="T238" s="403">
        <f>SUM(T239:T280)</f>
        <v>1.1900000000000002</v>
      </c>
      <c r="U238" s="404"/>
      <c r="V238" s="324"/>
      <c r="AR238" s="199" t="s">
        <v>1226</v>
      </c>
      <c r="AT238" s="200" t="s">
        <v>895</v>
      </c>
      <c r="AU238" s="200" t="s">
        <v>1245</v>
      </c>
      <c r="AY238" s="199" t="s">
        <v>1307</v>
      </c>
      <c r="BK238" s="201">
        <f>SUM(BK239:BK280)</f>
        <v>0</v>
      </c>
    </row>
    <row r="239" spans="1:65" s="182" customFormat="1" ht="16.5" customHeight="1" x14ac:dyDescent="0.2">
      <c r="A239" s="311"/>
      <c r="B239" s="333"/>
      <c r="C239" s="367" t="s">
        <v>1401</v>
      </c>
      <c r="D239" s="367" t="s">
        <v>898</v>
      </c>
      <c r="E239" s="368" t="s">
        <v>1130</v>
      </c>
      <c r="F239" s="369" t="s">
        <v>1131</v>
      </c>
      <c r="G239" s="370" t="s">
        <v>365</v>
      </c>
      <c r="H239" s="326">
        <v>1</v>
      </c>
      <c r="I239" s="209"/>
      <c r="J239" s="406">
        <f>ROUND(I239*H239,2)</f>
        <v>0</v>
      </c>
      <c r="K239" s="407"/>
      <c r="L239" s="333"/>
      <c r="M239" s="408" t="s">
        <v>1259</v>
      </c>
      <c r="N239" s="409" t="s">
        <v>1271</v>
      </c>
      <c r="O239" s="311"/>
      <c r="P239" s="410">
        <f>O239*H239</f>
        <v>0</v>
      </c>
      <c r="Q239" s="410">
        <v>0</v>
      </c>
      <c r="R239" s="410">
        <f>Q239*H239</f>
        <v>0</v>
      </c>
      <c r="S239" s="410">
        <v>0</v>
      </c>
      <c r="T239" s="410">
        <f>S239*H239</f>
        <v>0</v>
      </c>
      <c r="U239" s="411" t="s">
        <v>1259</v>
      </c>
      <c r="V239" s="311"/>
      <c r="AR239" s="202" t="s">
        <v>1331</v>
      </c>
      <c r="AT239" s="202" t="s">
        <v>898</v>
      </c>
      <c r="AU239" s="202" t="s">
        <v>1226</v>
      </c>
      <c r="AY239" s="179" t="s">
        <v>1307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79" t="s">
        <v>1245</v>
      </c>
      <c r="BK239" s="203">
        <f>ROUND(I239*H239,2)</f>
        <v>0</v>
      </c>
      <c r="BL239" s="179" t="s">
        <v>1331</v>
      </c>
      <c r="BM239" s="202" t="s">
        <v>1686</v>
      </c>
    </row>
    <row r="240" spans="1:65" s="182" customFormat="1" x14ac:dyDescent="0.2">
      <c r="A240" s="311"/>
      <c r="B240" s="333"/>
      <c r="C240" s="311"/>
      <c r="D240" s="371" t="s">
        <v>1310</v>
      </c>
      <c r="E240" s="311"/>
      <c r="F240" s="372" t="s">
        <v>1131</v>
      </c>
      <c r="G240" s="311"/>
      <c r="H240" s="311"/>
      <c r="I240" s="210"/>
      <c r="J240" s="311"/>
      <c r="K240" s="311"/>
      <c r="L240" s="333"/>
      <c r="M240" s="412"/>
      <c r="N240" s="311"/>
      <c r="O240" s="311"/>
      <c r="P240" s="311"/>
      <c r="Q240" s="311"/>
      <c r="R240" s="311"/>
      <c r="S240" s="311"/>
      <c r="T240" s="311"/>
      <c r="U240" s="413"/>
      <c r="V240" s="311"/>
      <c r="AT240" s="179" t="s">
        <v>1310</v>
      </c>
      <c r="AU240" s="179" t="s">
        <v>1226</v>
      </c>
    </row>
    <row r="241" spans="1:65" s="182" customFormat="1" ht="24.2" customHeight="1" x14ac:dyDescent="0.2">
      <c r="A241" s="311"/>
      <c r="B241" s="333"/>
      <c r="C241" s="367" t="s">
        <v>1405</v>
      </c>
      <c r="D241" s="367" t="s">
        <v>898</v>
      </c>
      <c r="E241" s="368" t="s">
        <v>1132</v>
      </c>
      <c r="F241" s="369" t="s">
        <v>1133</v>
      </c>
      <c r="G241" s="370" t="s">
        <v>292</v>
      </c>
      <c r="H241" s="326">
        <v>36</v>
      </c>
      <c r="I241" s="209"/>
      <c r="J241" s="406">
        <f>ROUND(I241*H241,2)</f>
        <v>0</v>
      </c>
      <c r="K241" s="407"/>
      <c r="L241" s="333"/>
      <c r="M241" s="408" t="s">
        <v>1259</v>
      </c>
      <c r="N241" s="409" t="s">
        <v>1271</v>
      </c>
      <c r="O241" s="311"/>
      <c r="P241" s="410">
        <f>O241*H241</f>
        <v>0</v>
      </c>
      <c r="Q241" s="410">
        <v>0</v>
      </c>
      <c r="R241" s="410">
        <f>Q241*H241</f>
        <v>0</v>
      </c>
      <c r="S241" s="410">
        <v>0</v>
      </c>
      <c r="T241" s="410">
        <f>S241*H241</f>
        <v>0</v>
      </c>
      <c r="U241" s="411" t="s">
        <v>1259</v>
      </c>
      <c r="V241" s="311"/>
      <c r="AR241" s="202" t="s">
        <v>1331</v>
      </c>
      <c r="AT241" s="202" t="s">
        <v>898</v>
      </c>
      <c r="AU241" s="202" t="s">
        <v>1226</v>
      </c>
      <c r="AY241" s="179" t="s">
        <v>1307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9" t="s">
        <v>1245</v>
      </c>
      <c r="BK241" s="203">
        <f>ROUND(I241*H241,2)</f>
        <v>0</v>
      </c>
      <c r="BL241" s="179" t="s">
        <v>1331</v>
      </c>
      <c r="BM241" s="202" t="s">
        <v>1687</v>
      </c>
    </row>
    <row r="242" spans="1:65" s="182" customFormat="1" ht="19.5" x14ac:dyDescent="0.2">
      <c r="A242" s="311"/>
      <c r="B242" s="333"/>
      <c r="C242" s="311"/>
      <c r="D242" s="371" t="s">
        <v>1310</v>
      </c>
      <c r="E242" s="311"/>
      <c r="F242" s="372" t="s">
        <v>1688</v>
      </c>
      <c r="G242" s="311"/>
      <c r="H242" s="311"/>
      <c r="I242" s="210"/>
      <c r="J242" s="311"/>
      <c r="K242" s="311"/>
      <c r="L242" s="333"/>
      <c r="M242" s="412"/>
      <c r="N242" s="311"/>
      <c r="O242" s="311"/>
      <c r="P242" s="311"/>
      <c r="Q242" s="311"/>
      <c r="R242" s="311"/>
      <c r="S242" s="311"/>
      <c r="T242" s="311"/>
      <c r="U242" s="413"/>
      <c r="V242" s="311"/>
      <c r="AT242" s="179" t="s">
        <v>1310</v>
      </c>
      <c r="AU242" s="179" t="s">
        <v>1226</v>
      </c>
    </row>
    <row r="243" spans="1:65" s="182" customFormat="1" x14ac:dyDescent="0.2">
      <c r="A243" s="311"/>
      <c r="B243" s="333"/>
      <c r="C243" s="311"/>
      <c r="D243" s="373" t="s">
        <v>1312</v>
      </c>
      <c r="E243" s="311"/>
      <c r="F243" s="374" t="s">
        <v>1689</v>
      </c>
      <c r="G243" s="311"/>
      <c r="H243" s="311"/>
      <c r="I243" s="210"/>
      <c r="J243" s="311"/>
      <c r="K243" s="311"/>
      <c r="L243" s="333"/>
      <c r="M243" s="412"/>
      <c r="N243" s="311"/>
      <c r="O243" s="311"/>
      <c r="P243" s="311"/>
      <c r="Q243" s="311"/>
      <c r="R243" s="311"/>
      <c r="S243" s="311"/>
      <c r="T243" s="311"/>
      <c r="U243" s="413"/>
      <c r="V243" s="311"/>
      <c r="AT243" s="179" t="s">
        <v>1312</v>
      </c>
      <c r="AU243" s="179" t="s">
        <v>1226</v>
      </c>
    </row>
    <row r="244" spans="1:65" s="182" customFormat="1" ht="21.75" customHeight="1" x14ac:dyDescent="0.2">
      <c r="A244" s="311"/>
      <c r="B244" s="333"/>
      <c r="C244" s="367" t="s">
        <v>1475</v>
      </c>
      <c r="D244" s="367" t="s">
        <v>898</v>
      </c>
      <c r="E244" s="368" t="s">
        <v>1134</v>
      </c>
      <c r="F244" s="369" t="s">
        <v>1135</v>
      </c>
      <c r="G244" s="370" t="s">
        <v>365</v>
      </c>
      <c r="H244" s="326">
        <v>1</v>
      </c>
      <c r="I244" s="209"/>
      <c r="J244" s="406">
        <f>ROUND(I244*H244,2)</f>
        <v>0</v>
      </c>
      <c r="K244" s="407"/>
      <c r="L244" s="333"/>
      <c r="M244" s="408" t="s">
        <v>1259</v>
      </c>
      <c r="N244" s="409" t="s">
        <v>1271</v>
      </c>
      <c r="O244" s="311"/>
      <c r="P244" s="410">
        <f>O244*H244</f>
        <v>0</v>
      </c>
      <c r="Q244" s="410">
        <v>0</v>
      </c>
      <c r="R244" s="410">
        <f>Q244*H244</f>
        <v>0</v>
      </c>
      <c r="S244" s="410">
        <v>0</v>
      </c>
      <c r="T244" s="410">
        <f>S244*H244</f>
        <v>0</v>
      </c>
      <c r="U244" s="411" t="s">
        <v>1259</v>
      </c>
      <c r="V244" s="311"/>
      <c r="AR244" s="202" t="s">
        <v>1331</v>
      </c>
      <c r="AT244" s="202" t="s">
        <v>898</v>
      </c>
      <c r="AU244" s="202" t="s">
        <v>1226</v>
      </c>
      <c r="AY244" s="179" t="s">
        <v>1307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9" t="s">
        <v>1245</v>
      </c>
      <c r="BK244" s="203">
        <f>ROUND(I244*H244,2)</f>
        <v>0</v>
      </c>
      <c r="BL244" s="179" t="s">
        <v>1331</v>
      </c>
      <c r="BM244" s="202" t="s">
        <v>1690</v>
      </c>
    </row>
    <row r="245" spans="1:65" s="182" customFormat="1" x14ac:dyDescent="0.2">
      <c r="A245" s="311"/>
      <c r="B245" s="333"/>
      <c r="C245" s="311"/>
      <c r="D245" s="371" t="s">
        <v>1310</v>
      </c>
      <c r="E245" s="311"/>
      <c r="F245" s="372" t="s">
        <v>1135</v>
      </c>
      <c r="G245" s="311"/>
      <c r="H245" s="311"/>
      <c r="I245" s="210"/>
      <c r="J245" s="311"/>
      <c r="K245" s="311"/>
      <c r="L245" s="333"/>
      <c r="M245" s="412"/>
      <c r="N245" s="311"/>
      <c r="O245" s="311"/>
      <c r="P245" s="311"/>
      <c r="Q245" s="311"/>
      <c r="R245" s="311"/>
      <c r="S245" s="311"/>
      <c r="T245" s="311"/>
      <c r="U245" s="413"/>
      <c r="V245" s="311"/>
      <c r="AT245" s="179" t="s">
        <v>1310</v>
      </c>
      <c r="AU245" s="179" t="s">
        <v>1226</v>
      </c>
    </row>
    <row r="246" spans="1:65" s="182" customFormat="1" ht="37.9" customHeight="1" x14ac:dyDescent="0.2">
      <c r="A246" s="311"/>
      <c r="B246" s="333"/>
      <c r="C246" s="367" t="s">
        <v>1691</v>
      </c>
      <c r="D246" s="367" t="s">
        <v>898</v>
      </c>
      <c r="E246" s="368" t="s">
        <v>1136</v>
      </c>
      <c r="F246" s="369" t="s">
        <v>1137</v>
      </c>
      <c r="G246" s="370" t="s">
        <v>365</v>
      </c>
      <c r="H246" s="326">
        <v>2</v>
      </c>
      <c r="I246" s="209"/>
      <c r="J246" s="406">
        <f>ROUND(I246*H246,2)</f>
        <v>0</v>
      </c>
      <c r="K246" s="407"/>
      <c r="L246" s="333"/>
      <c r="M246" s="408" t="s">
        <v>1259</v>
      </c>
      <c r="N246" s="409" t="s">
        <v>1271</v>
      </c>
      <c r="O246" s="311"/>
      <c r="P246" s="410">
        <f>O246*H246</f>
        <v>0</v>
      </c>
      <c r="Q246" s="410">
        <v>0</v>
      </c>
      <c r="R246" s="410">
        <f>Q246*H246</f>
        <v>0</v>
      </c>
      <c r="S246" s="410">
        <v>0</v>
      </c>
      <c r="T246" s="410">
        <f>S246*H246</f>
        <v>0</v>
      </c>
      <c r="U246" s="411" t="s">
        <v>1259</v>
      </c>
      <c r="V246" s="311"/>
      <c r="AR246" s="202" t="s">
        <v>1331</v>
      </c>
      <c r="AT246" s="202" t="s">
        <v>898</v>
      </c>
      <c r="AU246" s="202" t="s">
        <v>1226</v>
      </c>
      <c r="AY246" s="179" t="s">
        <v>1307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79" t="s">
        <v>1245</v>
      </c>
      <c r="BK246" s="203">
        <f>ROUND(I246*H246,2)</f>
        <v>0</v>
      </c>
      <c r="BL246" s="179" t="s">
        <v>1331</v>
      </c>
      <c r="BM246" s="202" t="s">
        <v>1692</v>
      </c>
    </row>
    <row r="247" spans="1:65" s="182" customFormat="1" ht="19.5" x14ac:dyDescent="0.2">
      <c r="A247" s="311"/>
      <c r="B247" s="333"/>
      <c r="C247" s="311"/>
      <c r="D247" s="371" t="s">
        <v>1310</v>
      </c>
      <c r="E247" s="311"/>
      <c r="F247" s="372" t="s">
        <v>1137</v>
      </c>
      <c r="G247" s="311"/>
      <c r="H247" s="311"/>
      <c r="I247" s="210"/>
      <c r="J247" s="311"/>
      <c r="K247" s="311"/>
      <c r="L247" s="333"/>
      <c r="M247" s="412"/>
      <c r="N247" s="311"/>
      <c r="O247" s="311"/>
      <c r="P247" s="311"/>
      <c r="Q247" s="311"/>
      <c r="R247" s="311"/>
      <c r="S247" s="311"/>
      <c r="T247" s="311"/>
      <c r="U247" s="413"/>
      <c r="V247" s="311"/>
      <c r="AT247" s="179" t="s">
        <v>1310</v>
      </c>
      <c r="AU247" s="179" t="s">
        <v>1226</v>
      </c>
    </row>
    <row r="248" spans="1:65" s="182" customFormat="1" ht="37.9" customHeight="1" x14ac:dyDescent="0.2">
      <c r="A248" s="311"/>
      <c r="B248" s="333"/>
      <c r="C248" s="367" t="s">
        <v>1693</v>
      </c>
      <c r="D248" s="367" t="s">
        <v>898</v>
      </c>
      <c r="E248" s="368" t="s">
        <v>1138</v>
      </c>
      <c r="F248" s="369" t="s">
        <v>1139</v>
      </c>
      <c r="G248" s="370" t="s">
        <v>365</v>
      </c>
      <c r="H248" s="326">
        <v>4</v>
      </c>
      <c r="I248" s="209"/>
      <c r="J248" s="406">
        <f>ROUND(I248*H248,2)</f>
        <v>0</v>
      </c>
      <c r="K248" s="407"/>
      <c r="L248" s="333"/>
      <c r="M248" s="408" t="s">
        <v>1259</v>
      </c>
      <c r="N248" s="409" t="s">
        <v>1271</v>
      </c>
      <c r="O248" s="311"/>
      <c r="P248" s="410">
        <f>O248*H248</f>
        <v>0</v>
      </c>
      <c r="Q248" s="410">
        <v>0</v>
      </c>
      <c r="R248" s="410">
        <f>Q248*H248</f>
        <v>0</v>
      </c>
      <c r="S248" s="410">
        <v>0</v>
      </c>
      <c r="T248" s="410">
        <f>S248*H248</f>
        <v>0</v>
      </c>
      <c r="U248" s="411" t="s">
        <v>1259</v>
      </c>
      <c r="V248" s="311"/>
      <c r="AR248" s="202" t="s">
        <v>1331</v>
      </c>
      <c r="AT248" s="202" t="s">
        <v>898</v>
      </c>
      <c r="AU248" s="202" t="s">
        <v>1226</v>
      </c>
      <c r="AY248" s="179" t="s">
        <v>1307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9" t="s">
        <v>1245</v>
      </c>
      <c r="BK248" s="203">
        <f>ROUND(I248*H248,2)</f>
        <v>0</v>
      </c>
      <c r="BL248" s="179" t="s">
        <v>1331</v>
      </c>
      <c r="BM248" s="202" t="s">
        <v>1694</v>
      </c>
    </row>
    <row r="249" spans="1:65" s="182" customFormat="1" ht="37.9" customHeight="1" x14ac:dyDescent="0.2">
      <c r="A249" s="311"/>
      <c r="B249" s="333"/>
      <c r="C249" s="367" t="s">
        <v>1695</v>
      </c>
      <c r="D249" s="367" t="s">
        <v>898</v>
      </c>
      <c r="E249" s="368" t="s">
        <v>1140</v>
      </c>
      <c r="F249" s="369" t="s">
        <v>1141</v>
      </c>
      <c r="G249" s="370" t="s">
        <v>365</v>
      </c>
      <c r="H249" s="326">
        <v>4</v>
      </c>
      <c r="I249" s="209"/>
      <c r="J249" s="406">
        <f>ROUND(I249*H249,2)</f>
        <v>0</v>
      </c>
      <c r="K249" s="407"/>
      <c r="L249" s="333"/>
      <c r="M249" s="408" t="s">
        <v>1259</v>
      </c>
      <c r="N249" s="409" t="s">
        <v>1271</v>
      </c>
      <c r="O249" s="311"/>
      <c r="P249" s="410">
        <f>O249*H249</f>
        <v>0</v>
      </c>
      <c r="Q249" s="410">
        <v>0</v>
      </c>
      <c r="R249" s="410">
        <f>Q249*H249</f>
        <v>0</v>
      </c>
      <c r="S249" s="410">
        <v>0</v>
      </c>
      <c r="T249" s="410">
        <f>S249*H249</f>
        <v>0</v>
      </c>
      <c r="U249" s="411" t="s">
        <v>1259</v>
      </c>
      <c r="V249" s="311"/>
      <c r="AR249" s="202" t="s">
        <v>1331</v>
      </c>
      <c r="AT249" s="202" t="s">
        <v>898</v>
      </c>
      <c r="AU249" s="202" t="s">
        <v>1226</v>
      </c>
      <c r="AY249" s="179" t="s">
        <v>1307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79" t="s">
        <v>1245</v>
      </c>
      <c r="BK249" s="203">
        <f>ROUND(I249*H249,2)</f>
        <v>0</v>
      </c>
      <c r="BL249" s="179" t="s">
        <v>1331</v>
      </c>
      <c r="BM249" s="202" t="s">
        <v>1696</v>
      </c>
    </row>
    <row r="250" spans="1:65" s="182" customFormat="1" ht="19.5" x14ac:dyDescent="0.2">
      <c r="A250" s="311"/>
      <c r="B250" s="333"/>
      <c r="C250" s="311"/>
      <c r="D250" s="371" t="s">
        <v>1310</v>
      </c>
      <c r="E250" s="311"/>
      <c r="F250" s="372" t="s">
        <v>1141</v>
      </c>
      <c r="G250" s="311"/>
      <c r="H250" s="311"/>
      <c r="I250" s="210"/>
      <c r="J250" s="311"/>
      <c r="K250" s="311"/>
      <c r="L250" s="333"/>
      <c r="M250" s="412"/>
      <c r="N250" s="311"/>
      <c r="O250" s="311"/>
      <c r="P250" s="311"/>
      <c r="Q250" s="311"/>
      <c r="R250" s="311"/>
      <c r="S250" s="311"/>
      <c r="T250" s="311"/>
      <c r="U250" s="413"/>
      <c r="V250" s="311"/>
      <c r="AT250" s="179" t="s">
        <v>1310</v>
      </c>
      <c r="AU250" s="179" t="s">
        <v>1226</v>
      </c>
    </row>
    <row r="251" spans="1:65" s="182" customFormat="1" ht="16.5" customHeight="1" x14ac:dyDescent="0.2">
      <c r="A251" s="311"/>
      <c r="B251" s="333"/>
      <c r="C251" s="367" t="s">
        <v>1453</v>
      </c>
      <c r="D251" s="367" t="s">
        <v>898</v>
      </c>
      <c r="E251" s="368" t="s">
        <v>1142</v>
      </c>
      <c r="F251" s="369" t="s">
        <v>1143</v>
      </c>
      <c r="G251" s="370" t="s">
        <v>124</v>
      </c>
      <c r="H251" s="326">
        <v>50</v>
      </c>
      <c r="I251" s="209"/>
      <c r="J251" s="406">
        <f>ROUND(I251*H251,2)</f>
        <v>0</v>
      </c>
      <c r="K251" s="407"/>
      <c r="L251" s="333"/>
      <c r="M251" s="408" t="s">
        <v>1259</v>
      </c>
      <c r="N251" s="409" t="s">
        <v>1271</v>
      </c>
      <c r="O251" s="311"/>
      <c r="P251" s="410">
        <f>O251*H251</f>
        <v>0</v>
      </c>
      <c r="Q251" s="410">
        <v>0</v>
      </c>
      <c r="R251" s="410">
        <f>Q251*H251</f>
        <v>0</v>
      </c>
      <c r="S251" s="410">
        <v>2.3800000000000002E-2</v>
      </c>
      <c r="T251" s="410">
        <f>S251*H251</f>
        <v>1.1900000000000002</v>
      </c>
      <c r="U251" s="411" t="s">
        <v>1259</v>
      </c>
      <c r="V251" s="311"/>
      <c r="AR251" s="202" t="s">
        <v>1331</v>
      </c>
      <c r="AT251" s="202" t="s">
        <v>898</v>
      </c>
      <c r="AU251" s="202" t="s">
        <v>1226</v>
      </c>
      <c r="AY251" s="179" t="s">
        <v>1307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79" t="s">
        <v>1245</v>
      </c>
      <c r="BK251" s="203">
        <f>ROUND(I251*H251,2)</f>
        <v>0</v>
      </c>
      <c r="BL251" s="179" t="s">
        <v>1331</v>
      </c>
      <c r="BM251" s="202" t="s">
        <v>1697</v>
      </c>
    </row>
    <row r="252" spans="1:65" s="182" customFormat="1" x14ac:dyDescent="0.2">
      <c r="A252" s="311"/>
      <c r="B252" s="333"/>
      <c r="C252" s="311"/>
      <c r="D252" s="371" t="s">
        <v>1310</v>
      </c>
      <c r="E252" s="311"/>
      <c r="F252" s="372" t="s">
        <v>1698</v>
      </c>
      <c r="G252" s="311"/>
      <c r="H252" s="311"/>
      <c r="I252" s="210"/>
      <c r="J252" s="311"/>
      <c r="K252" s="311"/>
      <c r="L252" s="333"/>
      <c r="M252" s="412"/>
      <c r="N252" s="311"/>
      <c r="O252" s="311"/>
      <c r="P252" s="311"/>
      <c r="Q252" s="311"/>
      <c r="R252" s="311"/>
      <c r="S252" s="311"/>
      <c r="T252" s="311"/>
      <c r="U252" s="413"/>
      <c r="V252" s="311"/>
      <c r="AT252" s="179" t="s">
        <v>1310</v>
      </c>
      <c r="AU252" s="179" t="s">
        <v>1226</v>
      </c>
    </row>
    <row r="253" spans="1:65" s="182" customFormat="1" x14ac:dyDescent="0.2">
      <c r="A253" s="311"/>
      <c r="B253" s="333"/>
      <c r="C253" s="311"/>
      <c r="D253" s="373" t="s">
        <v>1312</v>
      </c>
      <c r="E253" s="311"/>
      <c r="F253" s="374" t="s">
        <v>1699</v>
      </c>
      <c r="G253" s="311"/>
      <c r="H253" s="311"/>
      <c r="I253" s="210"/>
      <c r="J253" s="311"/>
      <c r="K253" s="311"/>
      <c r="L253" s="333"/>
      <c r="M253" s="412"/>
      <c r="N253" s="311"/>
      <c r="O253" s="311"/>
      <c r="P253" s="311"/>
      <c r="Q253" s="311"/>
      <c r="R253" s="311"/>
      <c r="S253" s="311"/>
      <c r="T253" s="311"/>
      <c r="U253" s="413"/>
      <c r="V253" s="311"/>
      <c r="AT253" s="179" t="s">
        <v>1312</v>
      </c>
      <c r="AU253" s="179" t="s">
        <v>1226</v>
      </c>
    </row>
    <row r="254" spans="1:65" s="182" customFormat="1" ht="33" customHeight="1" x14ac:dyDescent="0.2">
      <c r="A254" s="311"/>
      <c r="B254" s="333"/>
      <c r="C254" s="367" t="s">
        <v>1441</v>
      </c>
      <c r="D254" s="367" t="s">
        <v>898</v>
      </c>
      <c r="E254" s="368" t="s">
        <v>1144</v>
      </c>
      <c r="F254" s="369" t="s">
        <v>1145</v>
      </c>
      <c r="G254" s="370" t="s">
        <v>292</v>
      </c>
      <c r="H254" s="326">
        <v>2</v>
      </c>
      <c r="I254" s="209"/>
      <c r="J254" s="406">
        <f>ROUND(I254*H254,2)</f>
        <v>0</v>
      </c>
      <c r="K254" s="407"/>
      <c r="L254" s="333"/>
      <c r="M254" s="408" t="s">
        <v>1259</v>
      </c>
      <c r="N254" s="409" t="s">
        <v>1271</v>
      </c>
      <c r="O254" s="311"/>
      <c r="P254" s="410">
        <f>O254*H254</f>
        <v>0</v>
      </c>
      <c r="Q254" s="410">
        <v>1.2200000000000001E-2</v>
      </c>
      <c r="R254" s="410">
        <f>Q254*H254</f>
        <v>2.4400000000000002E-2</v>
      </c>
      <c r="S254" s="410">
        <v>0</v>
      </c>
      <c r="T254" s="410">
        <f>S254*H254</f>
        <v>0</v>
      </c>
      <c r="U254" s="411" t="s">
        <v>1259</v>
      </c>
      <c r="V254" s="311"/>
      <c r="AR254" s="202" t="s">
        <v>1331</v>
      </c>
      <c r="AT254" s="202" t="s">
        <v>898</v>
      </c>
      <c r="AU254" s="202" t="s">
        <v>1226</v>
      </c>
      <c r="AY254" s="179" t="s">
        <v>1307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9" t="s">
        <v>1245</v>
      </c>
      <c r="BK254" s="203">
        <f>ROUND(I254*H254,2)</f>
        <v>0</v>
      </c>
      <c r="BL254" s="179" t="s">
        <v>1331</v>
      </c>
      <c r="BM254" s="202" t="s">
        <v>1700</v>
      </c>
    </row>
    <row r="255" spans="1:65" s="182" customFormat="1" ht="29.25" x14ac:dyDescent="0.2">
      <c r="A255" s="311"/>
      <c r="B255" s="333"/>
      <c r="C255" s="311"/>
      <c r="D255" s="371" t="s">
        <v>1310</v>
      </c>
      <c r="E255" s="311"/>
      <c r="F255" s="372" t="s">
        <v>1701</v>
      </c>
      <c r="G255" s="311"/>
      <c r="H255" s="311"/>
      <c r="I255" s="210"/>
      <c r="J255" s="311"/>
      <c r="K255" s="311"/>
      <c r="L255" s="333"/>
      <c r="M255" s="412"/>
      <c r="N255" s="311"/>
      <c r="O255" s="311"/>
      <c r="P255" s="311"/>
      <c r="Q255" s="311"/>
      <c r="R255" s="311"/>
      <c r="S255" s="311"/>
      <c r="T255" s="311"/>
      <c r="U255" s="413"/>
      <c r="V255" s="311"/>
      <c r="AT255" s="179" t="s">
        <v>1310</v>
      </c>
      <c r="AU255" s="179" t="s">
        <v>1226</v>
      </c>
    </row>
    <row r="256" spans="1:65" s="182" customFormat="1" x14ac:dyDescent="0.2">
      <c r="A256" s="311"/>
      <c r="B256" s="333"/>
      <c r="C256" s="311"/>
      <c r="D256" s="373" t="s">
        <v>1312</v>
      </c>
      <c r="E256" s="311"/>
      <c r="F256" s="374" t="s">
        <v>1702</v>
      </c>
      <c r="G256" s="311"/>
      <c r="H256" s="311"/>
      <c r="I256" s="210"/>
      <c r="J256" s="311"/>
      <c r="K256" s="311"/>
      <c r="L256" s="333"/>
      <c r="M256" s="412"/>
      <c r="N256" s="311"/>
      <c r="O256" s="311"/>
      <c r="P256" s="311"/>
      <c r="Q256" s="311"/>
      <c r="R256" s="311"/>
      <c r="S256" s="311"/>
      <c r="T256" s="311"/>
      <c r="U256" s="413"/>
      <c r="V256" s="311"/>
      <c r="AT256" s="179" t="s">
        <v>1312</v>
      </c>
      <c r="AU256" s="179" t="s">
        <v>1226</v>
      </c>
    </row>
    <row r="257" spans="1:65" s="182" customFormat="1" ht="33" customHeight="1" x14ac:dyDescent="0.2">
      <c r="A257" s="311"/>
      <c r="B257" s="333"/>
      <c r="C257" s="367" t="s">
        <v>1437</v>
      </c>
      <c r="D257" s="367" t="s">
        <v>898</v>
      </c>
      <c r="E257" s="368" t="s">
        <v>1146</v>
      </c>
      <c r="F257" s="369" t="s">
        <v>1147</v>
      </c>
      <c r="G257" s="370" t="s">
        <v>292</v>
      </c>
      <c r="H257" s="326">
        <v>7</v>
      </c>
      <c r="I257" s="209"/>
      <c r="J257" s="406">
        <f>ROUND(I257*H257,2)</f>
        <v>0</v>
      </c>
      <c r="K257" s="407"/>
      <c r="L257" s="333"/>
      <c r="M257" s="408" t="s">
        <v>1259</v>
      </c>
      <c r="N257" s="409" t="s">
        <v>1271</v>
      </c>
      <c r="O257" s="311"/>
      <c r="P257" s="410">
        <f>O257*H257</f>
        <v>0</v>
      </c>
      <c r="Q257" s="410">
        <v>1.46E-2</v>
      </c>
      <c r="R257" s="410">
        <f>Q257*H257</f>
        <v>0.1022</v>
      </c>
      <c r="S257" s="410">
        <v>0</v>
      </c>
      <c r="T257" s="410">
        <f>S257*H257</f>
        <v>0</v>
      </c>
      <c r="U257" s="411" t="s">
        <v>1259</v>
      </c>
      <c r="V257" s="311"/>
      <c r="AR257" s="202" t="s">
        <v>1331</v>
      </c>
      <c r="AT257" s="202" t="s">
        <v>898</v>
      </c>
      <c r="AU257" s="202" t="s">
        <v>1226</v>
      </c>
      <c r="AY257" s="179" t="s">
        <v>1307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79" t="s">
        <v>1245</v>
      </c>
      <c r="BK257" s="203">
        <f>ROUND(I257*H257,2)</f>
        <v>0</v>
      </c>
      <c r="BL257" s="179" t="s">
        <v>1331</v>
      </c>
      <c r="BM257" s="202" t="s">
        <v>1703</v>
      </c>
    </row>
    <row r="258" spans="1:65" s="182" customFormat="1" ht="29.25" x14ac:dyDescent="0.2">
      <c r="A258" s="311"/>
      <c r="B258" s="333"/>
      <c r="C258" s="311"/>
      <c r="D258" s="371" t="s">
        <v>1310</v>
      </c>
      <c r="E258" s="311"/>
      <c r="F258" s="372" t="s">
        <v>1704</v>
      </c>
      <c r="G258" s="311"/>
      <c r="H258" s="311"/>
      <c r="I258" s="210"/>
      <c r="J258" s="311"/>
      <c r="K258" s="311"/>
      <c r="L258" s="333"/>
      <c r="M258" s="412"/>
      <c r="N258" s="311"/>
      <c r="O258" s="311"/>
      <c r="P258" s="311"/>
      <c r="Q258" s="311"/>
      <c r="R258" s="311"/>
      <c r="S258" s="311"/>
      <c r="T258" s="311"/>
      <c r="U258" s="413"/>
      <c r="V258" s="311"/>
      <c r="AT258" s="179" t="s">
        <v>1310</v>
      </c>
      <c r="AU258" s="179" t="s">
        <v>1226</v>
      </c>
    </row>
    <row r="259" spans="1:65" s="182" customFormat="1" x14ac:dyDescent="0.2">
      <c r="A259" s="311"/>
      <c r="B259" s="333"/>
      <c r="C259" s="311"/>
      <c r="D259" s="373" t="s">
        <v>1312</v>
      </c>
      <c r="E259" s="311"/>
      <c r="F259" s="374" t="s">
        <v>1705</v>
      </c>
      <c r="G259" s="311"/>
      <c r="H259" s="311"/>
      <c r="I259" s="210"/>
      <c r="J259" s="311"/>
      <c r="K259" s="311"/>
      <c r="L259" s="333"/>
      <c r="M259" s="412"/>
      <c r="N259" s="311"/>
      <c r="O259" s="311"/>
      <c r="P259" s="311"/>
      <c r="Q259" s="311"/>
      <c r="R259" s="311"/>
      <c r="S259" s="311"/>
      <c r="T259" s="311"/>
      <c r="U259" s="413"/>
      <c r="V259" s="311"/>
      <c r="AT259" s="179" t="s">
        <v>1312</v>
      </c>
      <c r="AU259" s="179" t="s">
        <v>1226</v>
      </c>
    </row>
    <row r="260" spans="1:65" s="182" customFormat="1" ht="33" customHeight="1" x14ac:dyDescent="0.2">
      <c r="A260" s="311"/>
      <c r="B260" s="333"/>
      <c r="C260" s="367" t="s">
        <v>1706</v>
      </c>
      <c r="D260" s="367" t="s">
        <v>898</v>
      </c>
      <c r="E260" s="368" t="s">
        <v>1148</v>
      </c>
      <c r="F260" s="369" t="s">
        <v>1149</v>
      </c>
      <c r="G260" s="370" t="s">
        <v>292</v>
      </c>
      <c r="H260" s="326">
        <v>5</v>
      </c>
      <c r="I260" s="209"/>
      <c r="J260" s="406">
        <f>ROUND(I260*H260,2)</f>
        <v>0</v>
      </c>
      <c r="K260" s="407"/>
      <c r="L260" s="333"/>
      <c r="M260" s="408" t="s">
        <v>1259</v>
      </c>
      <c r="N260" s="409" t="s">
        <v>1271</v>
      </c>
      <c r="O260" s="311"/>
      <c r="P260" s="410">
        <f>O260*H260</f>
        <v>0</v>
      </c>
      <c r="Q260" s="410">
        <v>1.7080000000000001E-2</v>
      </c>
      <c r="R260" s="410">
        <f>Q260*H260</f>
        <v>8.5400000000000004E-2</v>
      </c>
      <c r="S260" s="410">
        <v>0</v>
      </c>
      <c r="T260" s="410">
        <f>S260*H260</f>
        <v>0</v>
      </c>
      <c r="U260" s="411" t="s">
        <v>1259</v>
      </c>
      <c r="V260" s="311"/>
      <c r="AR260" s="202" t="s">
        <v>1331</v>
      </c>
      <c r="AT260" s="202" t="s">
        <v>898</v>
      </c>
      <c r="AU260" s="202" t="s">
        <v>1226</v>
      </c>
      <c r="AY260" s="179" t="s">
        <v>1307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9" t="s">
        <v>1245</v>
      </c>
      <c r="BK260" s="203">
        <f>ROUND(I260*H260,2)</f>
        <v>0</v>
      </c>
      <c r="BL260" s="179" t="s">
        <v>1331</v>
      </c>
      <c r="BM260" s="202" t="s">
        <v>1707</v>
      </c>
    </row>
    <row r="261" spans="1:65" s="182" customFormat="1" ht="29.25" x14ac:dyDescent="0.2">
      <c r="A261" s="311"/>
      <c r="B261" s="333"/>
      <c r="C261" s="311"/>
      <c r="D261" s="371" t="s">
        <v>1310</v>
      </c>
      <c r="E261" s="311"/>
      <c r="F261" s="372" t="s">
        <v>1708</v>
      </c>
      <c r="G261" s="311"/>
      <c r="H261" s="311"/>
      <c r="I261" s="210"/>
      <c r="J261" s="311"/>
      <c r="K261" s="311"/>
      <c r="L261" s="333"/>
      <c r="M261" s="412"/>
      <c r="N261" s="311"/>
      <c r="O261" s="311"/>
      <c r="P261" s="311"/>
      <c r="Q261" s="311"/>
      <c r="R261" s="311"/>
      <c r="S261" s="311"/>
      <c r="T261" s="311"/>
      <c r="U261" s="413"/>
      <c r="V261" s="311"/>
      <c r="AT261" s="179" t="s">
        <v>1310</v>
      </c>
      <c r="AU261" s="179" t="s">
        <v>1226</v>
      </c>
    </row>
    <row r="262" spans="1:65" s="182" customFormat="1" x14ac:dyDescent="0.2">
      <c r="A262" s="311"/>
      <c r="B262" s="333"/>
      <c r="C262" s="311"/>
      <c r="D262" s="373" t="s">
        <v>1312</v>
      </c>
      <c r="E262" s="311"/>
      <c r="F262" s="374" t="s">
        <v>1709</v>
      </c>
      <c r="G262" s="311"/>
      <c r="H262" s="311"/>
      <c r="I262" s="210"/>
      <c r="J262" s="311"/>
      <c r="K262" s="311"/>
      <c r="L262" s="333"/>
      <c r="M262" s="412"/>
      <c r="N262" s="311"/>
      <c r="O262" s="311"/>
      <c r="P262" s="311"/>
      <c r="Q262" s="311"/>
      <c r="R262" s="311"/>
      <c r="S262" s="311"/>
      <c r="T262" s="311"/>
      <c r="U262" s="413"/>
      <c r="V262" s="311"/>
      <c r="AT262" s="179" t="s">
        <v>1312</v>
      </c>
      <c r="AU262" s="179" t="s">
        <v>1226</v>
      </c>
    </row>
    <row r="263" spans="1:65" s="182" customFormat="1" ht="33" customHeight="1" x14ac:dyDescent="0.2">
      <c r="A263" s="311"/>
      <c r="B263" s="333"/>
      <c r="C263" s="367" t="s">
        <v>1445</v>
      </c>
      <c r="D263" s="367" t="s">
        <v>898</v>
      </c>
      <c r="E263" s="368" t="s">
        <v>1150</v>
      </c>
      <c r="F263" s="369" t="s">
        <v>1151</v>
      </c>
      <c r="G263" s="370" t="s">
        <v>292</v>
      </c>
      <c r="H263" s="326">
        <v>6</v>
      </c>
      <c r="I263" s="209"/>
      <c r="J263" s="406">
        <f>ROUND(I263*H263,2)</f>
        <v>0</v>
      </c>
      <c r="K263" s="407"/>
      <c r="L263" s="333"/>
      <c r="M263" s="408" t="s">
        <v>1259</v>
      </c>
      <c r="N263" s="409" t="s">
        <v>1271</v>
      </c>
      <c r="O263" s="311"/>
      <c r="P263" s="410">
        <f>O263*H263</f>
        <v>0</v>
      </c>
      <c r="Q263" s="410">
        <v>2.2040000000000001E-2</v>
      </c>
      <c r="R263" s="410">
        <f>Q263*H263</f>
        <v>0.13224</v>
      </c>
      <c r="S263" s="410">
        <v>0</v>
      </c>
      <c r="T263" s="410">
        <f>S263*H263</f>
        <v>0</v>
      </c>
      <c r="U263" s="411" t="s">
        <v>1259</v>
      </c>
      <c r="V263" s="311"/>
      <c r="AR263" s="202" t="s">
        <v>1331</v>
      </c>
      <c r="AT263" s="202" t="s">
        <v>898</v>
      </c>
      <c r="AU263" s="202" t="s">
        <v>1226</v>
      </c>
      <c r="AY263" s="179" t="s">
        <v>1307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79" t="s">
        <v>1245</v>
      </c>
      <c r="BK263" s="203">
        <f>ROUND(I263*H263,2)</f>
        <v>0</v>
      </c>
      <c r="BL263" s="179" t="s">
        <v>1331</v>
      </c>
      <c r="BM263" s="202" t="s">
        <v>1710</v>
      </c>
    </row>
    <row r="264" spans="1:65" s="182" customFormat="1" ht="29.25" x14ac:dyDescent="0.2">
      <c r="A264" s="311"/>
      <c r="B264" s="333"/>
      <c r="C264" s="311"/>
      <c r="D264" s="371" t="s">
        <v>1310</v>
      </c>
      <c r="E264" s="311"/>
      <c r="F264" s="372" t="s">
        <v>1711</v>
      </c>
      <c r="G264" s="311"/>
      <c r="H264" s="311"/>
      <c r="I264" s="210"/>
      <c r="J264" s="311"/>
      <c r="K264" s="311"/>
      <c r="L264" s="333"/>
      <c r="M264" s="412"/>
      <c r="N264" s="311"/>
      <c r="O264" s="311"/>
      <c r="P264" s="311"/>
      <c r="Q264" s="311"/>
      <c r="R264" s="311"/>
      <c r="S264" s="311"/>
      <c r="T264" s="311"/>
      <c r="U264" s="413"/>
      <c r="V264" s="311"/>
      <c r="AT264" s="179" t="s">
        <v>1310</v>
      </c>
      <c r="AU264" s="179" t="s">
        <v>1226</v>
      </c>
    </row>
    <row r="265" spans="1:65" s="182" customFormat="1" x14ac:dyDescent="0.2">
      <c r="A265" s="311"/>
      <c r="B265" s="333"/>
      <c r="C265" s="311"/>
      <c r="D265" s="373" t="s">
        <v>1312</v>
      </c>
      <c r="E265" s="311"/>
      <c r="F265" s="374" t="s">
        <v>1712</v>
      </c>
      <c r="G265" s="311"/>
      <c r="H265" s="311"/>
      <c r="I265" s="210"/>
      <c r="J265" s="311"/>
      <c r="K265" s="311"/>
      <c r="L265" s="333"/>
      <c r="M265" s="412"/>
      <c r="N265" s="311"/>
      <c r="O265" s="311"/>
      <c r="P265" s="311"/>
      <c r="Q265" s="311"/>
      <c r="R265" s="311"/>
      <c r="S265" s="311"/>
      <c r="T265" s="311"/>
      <c r="U265" s="413"/>
      <c r="V265" s="311"/>
      <c r="AT265" s="179" t="s">
        <v>1312</v>
      </c>
      <c r="AU265" s="179" t="s">
        <v>1226</v>
      </c>
    </row>
    <row r="266" spans="1:65" s="182" customFormat="1" ht="33" customHeight="1" x14ac:dyDescent="0.2">
      <c r="A266" s="311"/>
      <c r="B266" s="333"/>
      <c r="C266" s="367" t="s">
        <v>1449</v>
      </c>
      <c r="D266" s="367" t="s">
        <v>898</v>
      </c>
      <c r="E266" s="368" t="s">
        <v>1152</v>
      </c>
      <c r="F266" s="369" t="s">
        <v>1153</v>
      </c>
      <c r="G266" s="370" t="s">
        <v>292</v>
      </c>
      <c r="H266" s="326">
        <v>1</v>
      </c>
      <c r="I266" s="209"/>
      <c r="J266" s="406">
        <f>ROUND(I266*H266,2)</f>
        <v>0</v>
      </c>
      <c r="K266" s="407"/>
      <c r="L266" s="333"/>
      <c r="M266" s="408" t="s">
        <v>1259</v>
      </c>
      <c r="N266" s="409" t="s">
        <v>1271</v>
      </c>
      <c r="O266" s="311"/>
      <c r="P266" s="410">
        <f>O266*H266</f>
        <v>0</v>
      </c>
      <c r="Q266" s="410">
        <v>2.452E-2</v>
      </c>
      <c r="R266" s="410">
        <f>Q266*H266</f>
        <v>2.452E-2</v>
      </c>
      <c r="S266" s="410">
        <v>0</v>
      </c>
      <c r="T266" s="410">
        <f>S266*H266</f>
        <v>0</v>
      </c>
      <c r="U266" s="411" t="s">
        <v>1259</v>
      </c>
      <c r="V266" s="311"/>
      <c r="AR266" s="202" t="s">
        <v>1331</v>
      </c>
      <c r="AT266" s="202" t="s">
        <v>898</v>
      </c>
      <c r="AU266" s="202" t="s">
        <v>1226</v>
      </c>
      <c r="AY266" s="179" t="s">
        <v>1307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9" t="s">
        <v>1245</v>
      </c>
      <c r="BK266" s="203">
        <f>ROUND(I266*H266,2)</f>
        <v>0</v>
      </c>
      <c r="BL266" s="179" t="s">
        <v>1331</v>
      </c>
      <c r="BM266" s="202" t="s">
        <v>1713</v>
      </c>
    </row>
    <row r="267" spans="1:65" s="182" customFormat="1" ht="29.25" x14ac:dyDescent="0.2">
      <c r="A267" s="311"/>
      <c r="B267" s="333"/>
      <c r="C267" s="311"/>
      <c r="D267" s="371" t="s">
        <v>1310</v>
      </c>
      <c r="E267" s="311"/>
      <c r="F267" s="372" t="s">
        <v>1714</v>
      </c>
      <c r="G267" s="311"/>
      <c r="H267" s="311"/>
      <c r="I267" s="210"/>
      <c r="J267" s="311"/>
      <c r="K267" s="311"/>
      <c r="L267" s="333"/>
      <c r="M267" s="412"/>
      <c r="N267" s="311"/>
      <c r="O267" s="311"/>
      <c r="P267" s="311"/>
      <c r="Q267" s="311"/>
      <c r="R267" s="311"/>
      <c r="S267" s="311"/>
      <c r="T267" s="311"/>
      <c r="U267" s="413"/>
      <c r="V267" s="311"/>
      <c r="AT267" s="179" t="s">
        <v>1310</v>
      </c>
      <c r="AU267" s="179" t="s">
        <v>1226</v>
      </c>
    </row>
    <row r="268" spans="1:65" s="182" customFormat="1" x14ac:dyDescent="0.2">
      <c r="A268" s="311"/>
      <c r="B268" s="333"/>
      <c r="C268" s="311"/>
      <c r="D268" s="373" t="s">
        <v>1312</v>
      </c>
      <c r="E268" s="311"/>
      <c r="F268" s="374" t="s">
        <v>1715</v>
      </c>
      <c r="G268" s="311"/>
      <c r="H268" s="311"/>
      <c r="I268" s="210"/>
      <c r="J268" s="311"/>
      <c r="K268" s="311"/>
      <c r="L268" s="333"/>
      <c r="M268" s="412"/>
      <c r="N268" s="311"/>
      <c r="O268" s="311"/>
      <c r="P268" s="311"/>
      <c r="Q268" s="311"/>
      <c r="R268" s="311"/>
      <c r="S268" s="311"/>
      <c r="T268" s="311"/>
      <c r="U268" s="413"/>
      <c r="V268" s="311"/>
      <c r="AT268" s="179" t="s">
        <v>1312</v>
      </c>
      <c r="AU268" s="179" t="s">
        <v>1226</v>
      </c>
    </row>
    <row r="269" spans="1:65" s="182" customFormat="1" ht="37.9" customHeight="1" x14ac:dyDescent="0.2">
      <c r="A269" s="311"/>
      <c r="B269" s="333"/>
      <c r="C269" s="367" t="s">
        <v>1716</v>
      </c>
      <c r="D269" s="367" t="s">
        <v>898</v>
      </c>
      <c r="E269" s="368" t="s">
        <v>1154</v>
      </c>
      <c r="F269" s="369" t="s">
        <v>1155</v>
      </c>
      <c r="G269" s="370" t="s">
        <v>292</v>
      </c>
      <c r="H269" s="326">
        <v>5</v>
      </c>
      <c r="I269" s="209"/>
      <c r="J269" s="406">
        <f>ROUND(I269*H269,2)</f>
        <v>0</v>
      </c>
      <c r="K269" s="407"/>
      <c r="L269" s="333"/>
      <c r="M269" s="408" t="s">
        <v>1259</v>
      </c>
      <c r="N269" s="409" t="s">
        <v>1271</v>
      </c>
      <c r="O269" s="311"/>
      <c r="P269" s="410">
        <f>O269*H269</f>
        <v>0</v>
      </c>
      <c r="Q269" s="410">
        <v>2.7E-2</v>
      </c>
      <c r="R269" s="410">
        <f>Q269*H269</f>
        <v>0.13500000000000001</v>
      </c>
      <c r="S269" s="410">
        <v>0</v>
      </c>
      <c r="T269" s="410">
        <f>S269*H269</f>
        <v>0</v>
      </c>
      <c r="U269" s="411" t="s">
        <v>1259</v>
      </c>
      <c r="V269" s="311"/>
      <c r="AR269" s="202" t="s">
        <v>1331</v>
      </c>
      <c r="AT269" s="202" t="s">
        <v>898</v>
      </c>
      <c r="AU269" s="202" t="s">
        <v>1226</v>
      </c>
      <c r="AY269" s="179" t="s">
        <v>1307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9" t="s">
        <v>1245</v>
      </c>
      <c r="BK269" s="203">
        <f>ROUND(I269*H269,2)</f>
        <v>0</v>
      </c>
      <c r="BL269" s="179" t="s">
        <v>1331</v>
      </c>
      <c r="BM269" s="202" t="s">
        <v>1717</v>
      </c>
    </row>
    <row r="270" spans="1:65" s="182" customFormat="1" ht="29.25" x14ac:dyDescent="0.2">
      <c r="A270" s="311"/>
      <c r="B270" s="333"/>
      <c r="C270" s="311"/>
      <c r="D270" s="371" t="s">
        <v>1310</v>
      </c>
      <c r="E270" s="311"/>
      <c r="F270" s="372" t="s">
        <v>1718</v>
      </c>
      <c r="G270" s="311"/>
      <c r="H270" s="311"/>
      <c r="I270" s="210"/>
      <c r="J270" s="311"/>
      <c r="K270" s="311"/>
      <c r="L270" s="333"/>
      <c r="M270" s="412"/>
      <c r="N270" s="311"/>
      <c r="O270" s="311"/>
      <c r="P270" s="311"/>
      <c r="Q270" s="311"/>
      <c r="R270" s="311"/>
      <c r="S270" s="311"/>
      <c r="T270" s="311"/>
      <c r="U270" s="413"/>
      <c r="V270" s="311"/>
      <c r="AT270" s="179" t="s">
        <v>1310</v>
      </c>
      <c r="AU270" s="179" t="s">
        <v>1226</v>
      </c>
    </row>
    <row r="271" spans="1:65" s="182" customFormat="1" x14ac:dyDescent="0.2">
      <c r="A271" s="311"/>
      <c r="B271" s="333"/>
      <c r="C271" s="311"/>
      <c r="D271" s="373" t="s">
        <v>1312</v>
      </c>
      <c r="E271" s="311"/>
      <c r="F271" s="374" t="s">
        <v>1719</v>
      </c>
      <c r="G271" s="311"/>
      <c r="H271" s="311"/>
      <c r="I271" s="210"/>
      <c r="J271" s="311"/>
      <c r="K271" s="311"/>
      <c r="L271" s="333"/>
      <c r="M271" s="412"/>
      <c r="N271" s="311"/>
      <c r="O271" s="311"/>
      <c r="P271" s="311"/>
      <c r="Q271" s="311"/>
      <c r="R271" s="311"/>
      <c r="S271" s="311"/>
      <c r="T271" s="311"/>
      <c r="U271" s="413"/>
      <c r="V271" s="311"/>
      <c r="AT271" s="179" t="s">
        <v>1312</v>
      </c>
      <c r="AU271" s="179" t="s">
        <v>1226</v>
      </c>
    </row>
    <row r="272" spans="1:65" s="182" customFormat="1" ht="16.5" customHeight="1" x14ac:dyDescent="0.2">
      <c r="A272" s="311"/>
      <c r="B272" s="333"/>
      <c r="C272" s="367" t="s">
        <v>1461</v>
      </c>
      <c r="D272" s="367" t="s">
        <v>898</v>
      </c>
      <c r="E272" s="368" t="s">
        <v>1156</v>
      </c>
      <c r="F272" s="369" t="s">
        <v>1157</v>
      </c>
      <c r="G272" s="370" t="s">
        <v>124</v>
      </c>
      <c r="H272" s="326">
        <v>100</v>
      </c>
      <c r="I272" s="209"/>
      <c r="J272" s="406">
        <f>ROUND(I272*H272,2)</f>
        <v>0</v>
      </c>
      <c r="K272" s="407"/>
      <c r="L272" s="333"/>
      <c r="M272" s="408" t="s">
        <v>1259</v>
      </c>
      <c r="N272" s="409" t="s">
        <v>1271</v>
      </c>
      <c r="O272" s="311"/>
      <c r="P272" s="410">
        <f>O272*H272</f>
        <v>0</v>
      </c>
      <c r="Q272" s="410">
        <v>0</v>
      </c>
      <c r="R272" s="410">
        <f>Q272*H272</f>
        <v>0</v>
      </c>
      <c r="S272" s="410">
        <v>0</v>
      </c>
      <c r="T272" s="410">
        <f>S272*H272</f>
        <v>0</v>
      </c>
      <c r="U272" s="411" t="s">
        <v>1259</v>
      </c>
      <c r="V272" s="311"/>
      <c r="AR272" s="202" t="s">
        <v>1331</v>
      </c>
      <c r="AT272" s="202" t="s">
        <v>898</v>
      </c>
      <c r="AU272" s="202" t="s">
        <v>1226</v>
      </c>
      <c r="AY272" s="179" t="s">
        <v>1307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79" t="s">
        <v>1245</v>
      </c>
      <c r="BK272" s="203">
        <f>ROUND(I272*H272,2)</f>
        <v>0</v>
      </c>
      <c r="BL272" s="179" t="s">
        <v>1331</v>
      </c>
      <c r="BM272" s="202" t="s">
        <v>1720</v>
      </c>
    </row>
    <row r="273" spans="1:65" s="182" customFormat="1" ht="19.5" x14ac:dyDescent="0.2">
      <c r="A273" s="311"/>
      <c r="B273" s="333"/>
      <c r="C273" s="311"/>
      <c r="D273" s="371" t="s">
        <v>1310</v>
      </c>
      <c r="E273" s="311"/>
      <c r="F273" s="372" t="s">
        <v>1721</v>
      </c>
      <c r="G273" s="311"/>
      <c r="H273" s="311"/>
      <c r="I273" s="210"/>
      <c r="J273" s="311"/>
      <c r="K273" s="311"/>
      <c r="L273" s="333"/>
      <c r="M273" s="412"/>
      <c r="N273" s="311"/>
      <c r="O273" s="311"/>
      <c r="P273" s="311"/>
      <c r="Q273" s="311"/>
      <c r="R273" s="311"/>
      <c r="S273" s="311"/>
      <c r="T273" s="311"/>
      <c r="U273" s="413"/>
      <c r="V273" s="311"/>
      <c r="AT273" s="179" t="s">
        <v>1310</v>
      </c>
      <c r="AU273" s="179" t="s">
        <v>1226</v>
      </c>
    </row>
    <row r="274" spans="1:65" s="182" customFormat="1" x14ac:dyDescent="0.2">
      <c r="A274" s="311"/>
      <c r="B274" s="333"/>
      <c r="C274" s="311"/>
      <c r="D274" s="373" t="s">
        <v>1312</v>
      </c>
      <c r="E274" s="311"/>
      <c r="F274" s="374" t="s">
        <v>1722</v>
      </c>
      <c r="G274" s="311"/>
      <c r="H274" s="311"/>
      <c r="I274" s="210"/>
      <c r="J274" s="311"/>
      <c r="K274" s="311"/>
      <c r="L274" s="333"/>
      <c r="M274" s="412"/>
      <c r="N274" s="311"/>
      <c r="O274" s="311"/>
      <c r="P274" s="311"/>
      <c r="Q274" s="311"/>
      <c r="R274" s="311"/>
      <c r="S274" s="311"/>
      <c r="T274" s="311"/>
      <c r="U274" s="413"/>
      <c r="V274" s="311"/>
      <c r="AT274" s="179" t="s">
        <v>1312</v>
      </c>
      <c r="AU274" s="179" t="s">
        <v>1226</v>
      </c>
    </row>
    <row r="275" spans="1:65" s="182" customFormat="1" ht="16.5" customHeight="1" x14ac:dyDescent="0.2">
      <c r="A275" s="311"/>
      <c r="B275" s="333"/>
      <c r="C275" s="367" t="s">
        <v>1457</v>
      </c>
      <c r="D275" s="367" t="s">
        <v>898</v>
      </c>
      <c r="E275" s="368" t="s">
        <v>1158</v>
      </c>
      <c r="F275" s="369" t="s">
        <v>1159</v>
      </c>
      <c r="G275" s="370" t="s">
        <v>124</v>
      </c>
      <c r="H275" s="326">
        <v>100</v>
      </c>
      <c r="I275" s="209"/>
      <c r="J275" s="406">
        <f>ROUND(I275*H275,2)</f>
        <v>0</v>
      </c>
      <c r="K275" s="407"/>
      <c r="L275" s="333"/>
      <c r="M275" s="408" t="s">
        <v>1259</v>
      </c>
      <c r="N275" s="409" t="s">
        <v>1271</v>
      </c>
      <c r="O275" s="311"/>
      <c r="P275" s="410">
        <f>O275*H275</f>
        <v>0</v>
      </c>
      <c r="Q275" s="410">
        <v>0</v>
      </c>
      <c r="R275" s="410">
        <f>Q275*H275</f>
        <v>0</v>
      </c>
      <c r="S275" s="410">
        <v>0</v>
      </c>
      <c r="T275" s="410">
        <f>S275*H275</f>
        <v>0</v>
      </c>
      <c r="U275" s="411" t="s">
        <v>1259</v>
      </c>
      <c r="V275" s="311"/>
      <c r="AR275" s="202" t="s">
        <v>1331</v>
      </c>
      <c r="AT275" s="202" t="s">
        <v>898</v>
      </c>
      <c r="AU275" s="202" t="s">
        <v>1226</v>
      </c>
      <c r="AY275" s="179" t="s">
        <v>1307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79" t="s">
        <v>1245</v>
      </c>
      <c r="BK275" s="203">
        <f>ROUND(I275*H275,2)</f>
        <v>0</v>
      </c>
      <c r="BL275" s="179" t="s">
        <v>1331</v>
      </c>
      <c r="BM275" s="202" t="s">
        <v>1723</v>
      </c>
    </row>
    <row r="276" spans="1:65" s="182" customFormat="1" ht="19.5" x14ac:dyDescent="0.2">
      <c r="A276" s="311"/>
      <c r="B276" s="333"/>
      <c r="C276" s="311"/>
      <c r="D276" s="371" t="s">
        <v>1310</v>
      </c>
      <c r="E276" s="311"/>
      <c r="F276" s="372" t="s">
        <v>1724</v>
      </c>
      <c r="G276" s="311"/>
      <c r="H276" s="311"/>
      <c r="I276" s="210"/>
      <c r="J276" s="311"/>
      <c r="K276" s="311"/>
      <c r="L276" s="333"/>
      <c r="M276" s="412"/>
      <c r="N276" s="311"/>
      <c r="O276" s="311"/>
      <c r="P276" s="311"/>
      <c r="Q276" s="311"/>
      <c r="R276" s="311"/>
      <c r="S276" s="311"/>
      <c r="T276" s="311"/>
      <c r="U276" s="413"/>
      <c r="V276" s="311"/>
      <c r="AT276" s="179" t="s">
        <v>1310</v>
      </c>
      <c r="AU276" s="179" t="s">
        <v>1226</v>
      </c>
    </row>
    <row r="277" spans="1:65" s="182" customFormat="1" x14ac:dyDescent="0.2">
      <c r="A277" s="311"/>
      <c r="B277" s="333"/>
      <c r="C277" s="311"/>
      <c r="D277" s="373" t="s">
        <v>1312</v>
      </c>
      <c r="E277" s="311"/>
      <c r="F277" s="374" t="s">
        <v>1725</v>
      </c>
      <c r="G277" s="311"/>
      <c r="H277" s="311"/>
      <c r="I277" s="210"/>
      <c r="J277" s="311"/>
      <c r="K277" s="311"/>
      <c r="L277" s="333"/>
      <c r="M277" s="412"/>
      <c r="N277" s="311"/>
      <c r="O277" s="311"/>
      <c r="P277" s="311"/>
      <c r="Q277" s="311"/>
      <c r="R277" s="311"/>
      <c r="S277" s="311"/>
      <c r="T277" s="311"/>
      <c r="U277" s="413"/>
      <c r="V277" s="311"/>
      <c r="AT277" s="179" t="s">
        <v>1312</v>
      </c>
      <c r="AU277" s="179" t="s">
        <v>1226</v>
      </c>
    </row>
    <row r="278" spans="1:65" s="182" customFormat="1" ht="24.2" customHeight="1" x14ac:dyDescent="0.2">
      <c r="A278" s="311"/>
      <c r="B278" s="333"/>
      <c r="C278" s="367" t="s">
        <v>1429</v>
      </c>
      <c r="D278" s="367" t="s">
        <v>898</v>
      </c>
      <c r="E278" s="368" t="s">
        <v>1160</v>
      </c>
      <c r="F278" s="369" t="s">
        <v>1161</v>
      </c>
      <c r="G278" s="370" t="s">
        <v>402</v>
      </c>
      <c r="H278" s="326">
        <v>0.504</v>
      </c>
      <c r="I278" s="209"/>
      <c r="J278" s="406">
        <f>ROUND(I278*H278,2)</f>
        <v>0</v>
      </c>
      <c r="K278" s="407"/>
      <c r="L278" s="333"/>
      <c r="M278" s="408" t="s">
        <v>1259</v>
      </c>
      <c r="N278" s="409" t="s">
        <v>1271</v>
      </c>
      <c r="O278" s="311"/>
      <c r="P278" s="410">
        <f>O278*H278</f>
        <v>0</v>
      </c>
      <c r="Q278" s="410">
        <v>0</v>
      </c>
      <c r="R278" s="410">
        <f>Q278*H278</f>
        <v>0</v>
      </c>
      <c r="S278" s="410">
        <v>0</v>
      </c>
      <c r="T278" s="410">
        <f>S278*H278</f>
        <v>0</v>
      </c>
      <c r="U278" s="411" t="s">
        <v>1259</v>
      </c>
      <c r="V278" s="311"/>
      <c r="AR278" s="202" t="s">
        <v>1331</v>
      </c>
      <c r="AT278" s="202" t="s">
        <v>898</v>
      </c>
      <c r="AU278" s="202" t="s">
        <v>1226</v>
      </c>
      <c r="AY278" s="179" t="s">
        <v>1307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9" t="s">
        <v>1245</v>
      </c>
      <c r="BK278" s="203">
        <f>ROUND(I278*H278,2)</f>
        <v>0</v>
      </c>
      <c r="BL278" s="179" t="s">
        <v>1331</v>
      </c>
      <c r="BM278" s="202" t="s">
        <v>1726</v>
      </c>
    </row>
    <row r="279" spans="1:65" s="182" customFormat="1" ht="29.25" x14ac:dyDescent="0.2">
      <c r="A279" s="311"/>
      <c r="B279" s="333"/>
      <c r="C279" s="311"/>
      <c r="D279" s="371" t="s">
        <v>1310</v>
      </c>
      <c r="E279" s="311"/>
      <c r="F279" s="372" t="s">
        <v>1727</v>
      </c>
      <c r="G279" s="311"/>
      <c r="H279" s="311"/>
      <c r="I279" s="210"/>
      <c r="J279" s="311"/>
      <c r="K279" s="311"/>
      <c r="L279" s="333"/>
      <c r="M279" s="412"/>
      <c r="N279" s="311"/>
      <c r="O279" s="311"/>
      <c r="P279" s="311"/>
      <c r="Q279" s="311"/>
      <c r="R279" s="311"/>
      <c r="S279" s="311"/>
      <c r="T279" s="311"/>
      <c r="U279" s="413"/>
      <c r="V279" s="311"/>
      <c r="AT279" s="179" t="s">
        <v>1310</v>
      </c>
      <c r="AU279" s="179" t="s">
        <v>1226</v>
      </c>
    </row>
    <row r="280" spans="1:65" s="182" customFormat="1" x14ac:dyDescent="0.2">
      <c r="A280" s="311"/>
      <c r="B280" s="333"/>
      <c r="C280" s="311"/>
      <c r="D280" s="373" t="s">
        <v>1312</v>
      </c>
      <c r="E280" s="311"/>
      <c r="F280" s="374" t="s">
        <v>1728</v>
      </c>
      <c r="G280" s="311"/>
      <c r="H280" s="311"/>
      <c r="I280" s="210"/>
      <c r="J280" s="311"/>
      <c r="K280" s="311"/>
      <c r="L280" s="333"/>
      <c r="M280" s="412"/>
      <c r="N280" s="311"/>
      <c r="O280" s="311"/>
      <c r="P280" s="311"/>
      <c r="Q280" s="311"/>
      <c r="R280" s="311"/>
      <c r="S280" s="311"/>
      <c r="T280" s="311"/>
      <c r="U280" s="413"/>
      <c r="V280" s="311"/>
      <c r="AT280" s="179" t="s">
        <v>1312</v>
      </c>
      <c r="AU280" s="179" t="s">
        <v>1226</v>
      </c>
    </row>
    <row r="281" spans="1:65" s="198" customFormat="1" ht="25.9" customHeight="1" x14ac:dyDescent="0.2">
      <c r="A281" s="324"/>
      <c r="B281" s="363"/>
      <c r="C281" s="324"/>
      <c r="D281" s="364" t="s">
        <v>895</v>
      </c>
      <c r="E281" s="365" t="s">
        <v>985</v>
      </c>
      <c r="F281" s="365" t="s">
        <v>1162</v>
      </c>
      <c r="G281" s="324"/>
      <c r="H281" s="324"/>
      <c r="I281" s="208"/>
      <c r="J281" s="401">
        <f>BK281</f>
        <v>0</v>
      </c>
      <c r="K281" s="324"/>
      <c r="L281" s="363"/>
      <c r="M281" s="402"/>
      <c r="N281" s="324"/>
      <c r="O281" s="324"/>
      <c r="P281" s="403">
        <f>P282</f>
        <v>0</v>
      </c>
      <c r="Q281" s="324"/>
      <c r="R281" s="403">
        <f>R282</f>
        <v>3.2000000000000002E-3</v>
      </c>
      <c r="S281" s="324"/>
      <c r="T281" s="403">
        <f>T282</f>
        <v>0</v>
      </c>
      <c r="U281" s="404"/>
      <c r="V281" s="324"/>
      <c r="AR281" s="199" t="s">
        <v>39</v>
      </c>
      <c r="AT281" s="200" t="s">
        <v>895</v>
      </c>
      <c r="AU281" s="200" t="s">
        <v>1306</v>
      </c>
      <c r="AY281" s="199" t="s">
        <v>1307</v>
      </c>
      <c r="BK281" s="201">
        <f>BK282</f>
        <v>0</v>
      </c>
    </row>
    <row r="282" spans="1:65" s="198" customFormat="1" ht="22.9" customHeight="1" x14ac:dyDescent="0.2">
      <c r="A282" s="324"/>
      <c r="B282" s="363"/>
      <c r="C282" s="324"/>
      <c r="D282" s="364" t="s">
        <v>895</v>
      </c>
      <c r="E282" s="366" t="s">
        <v>1163</v>
      </c>
      <c r="F282" s="366" t="s">
        <v>1164</v>
      </c>
      <c r="G282" s="324"/>
      <c r="H282" s="324"/>
      <c r="I282" s="208"/>
      <c r="J282" s="405">
        <f>BK282</f>
        <v>0</v>
      </c>
      <c r="K282" s="324"/>
      <c r="L282" s="363"/>
      <c r="M282" s="402"/>
      <c r="N282" s="324"/>
      <c r="O282" s="324"/>
      <c r="P282" s="403">
        <f>SUM(P283:P287)</f>
        <v>0</v>
      </c>
      <c r="Q282" s="324"/>
      <c r="R282" s="403">
        <f>SUM(R283:R287)</f>
        <v>3.2000000000000002E-3</v>
      </c>
      <c r="S282" s="324"/>
      <c r="T282" s="403">
        <f>SUM(T283:T287)</f>
        <v>0</v>
      </c>
      <c r="U282" s="404"/>
      <c r="V282" s="324"/>
      <c r="AR282" s="199" t="s">
        <v>39</v>
      </c>
      <c r="AT282" s="200" t="s">
        <v>895</v>
      </c>
      <c r="AU282" s="200" t="s">
        <v>1245</v>
      </c>
      <c r="AY282" s="199" t="s">
        <v>1307</v>
      </c>
      <c r="BK282" s="201">
        <f>SUM(BK283:BK287)</f>
        <v>0</v>
      </c>
    </row>
    <row r="283" spans="1:65" s="182" customFormat="1" ht="24.2" customHeight="1" x14ac:dyDescent="0.2">
      <c r="A283" s="311"/>
      <c r="B283" s="333"/>
      <c r="C283" s="367" t="s">
        <v>1465</v>
      </c>
      <c r="D283" s="367" t="s">
        <v>898</v>
      </c>
      <c r="E283" s="368" t="s">
        <v>1165</v>
      </c>
      <c r="F283" s="369" t="s">
        <v>1166</v>
      </c>
      <c r="G283" s="370" t="s">
        <v>161</v>
      </c>
      <c r="H283" s="326">
        <v>4</v>
      </c>
      <c r="I283" s="209"/>
      <c r="J283" s="406">
        <f>ROUND(I283*H283,2)</f>
        <v>0</v>
      </c>
      <c r="K283" s="407"/>
      <c r="L283" s="333"/>
      <c r="M283" s="408" t="s">
        <v>1259</v>
      </c>
      <c r="N283" s="409" t="s">
        <v>1271</v>
      </c>
      <c r="O283" s="311"/>
      <c r="P283" s="410">
        <f>O283*H283</f>
        <v>0</v>
      </c>
      <c r="Q283" s="410">
        <v>0</v>
      </c>
      <c r="R283" s="410">
        <f>Q283*H283</f>
        <v>0</v>
      </c>
      <c r="S283" s="410">
        <v>0</v>
      </c>
      <c r="T283" s="410">
        <f>S283*H283</f>
        <v>0</v>
      </c>
      <c r="U283" s="411" t="s">
        <v>1259</v>
      </c>
      <c r="V283" s="311"/>
      <c r="AR283" s="202" t="s">
        <v>1515</v>
      </c>
      <c r="AT283" s="202" t="s">
        <v>898</v>
      </c>
      <c r="AU283" s="202" t="s">
        <v>1226</v>
      </c>
      <c r="AY283" s="179" t="s">
        <v>1307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79" t="s">
        <v>1245</v>
      </c>
      <c r="BK283" s="203">
        <f>ROUND(I283*H283,2)</f>
        <v>0</v>
      </c>
      <c r="BL283" s="179" t="s">
        <v>1515</v>
      </c>
      <c r="BM283" s="202" t="s">
        <v>1729</v>
      </c>
    </row>
    <row r="284" spans="1:65" s="182" customFormat="1" ht="39" x14ac:dyDescent="0.2">
      <c r="A284" s="311"/>
      <c r="B284" s="333"/>
      <c r="C284" s="311"/>
      <c r="D284" s="371" t="s">
        <v>1310</v>
      </c>
      <c r="E284" s="311"/>
      <c r="F284" s="372" t="s">
        <v>1730</v>
      </c>
      <c r="G284" s="311"/>
      <c r="H284" s="311"/>
      <c r="I284" s="210"/>
      <c r="J284" s="311"/>
      <c r="K284" s="311"/>
      <c r="L284" s="333"/>
      <c r="M284" s="412"/>
      <c r="N284" s="311"/>
      <c r="O284" s="311"/>
      <c r="P284" s="311"/>
      <c r="Q284" s="311"/>
      <c r="R284" s="311"/>
      <c r="S284" s="311"/>
      <c r="T284" s="311"/>
      <c r="U284" s="413"/>
      <c r="V284" s="311"/>
      <c r="AT284" s="179" t="s">
        <v>1310</v>
      </c>
      <c r="AU284" s="179" t="s">
        <v>1226</v>
      </c>
    </row>
    <row r="285" spans="1:65" s="182" customFormat="1" x14ac:dyDescent="0.2">
      <c r="A285" s="311"/>
      <c r="B285" s="333"/>
      <c r="C285" s="311"/>
      <c r="D285" s="373" t="s">
        <v>1312</v>
      </c>
      <c r="E285" s="311"/>
      <c r="F285" s="374" t="s">
        <v>1731</v>
      </c>
      <c r="G285" s="311"/>
      <c r="H285" s="311"/>
      <c r="I285" s="210"/>
      <c r="J285" s="311"/>
      <c r="K285" s="311"/>
      <c r="L285" s="333"/>
      <c r="M285" s="412"/>
      <c r="N285" s="311"/>
      <c r="O285" s="311"/>
      <c r="P285" s="311"/>
      <c r="Q285" s="311"/>
      <c r="R285" s="311"/>
      <c r="S285" s="311"/>
      <c r="T285" s="311"/>
      <c r="U285" s="413"/>
      <c r="V285" s="311"/>
      <c r="AT285" s="179" t="s">
        <v>1312</v>
      </c>
      <c r="AU285" s="179" t="s">
        <v>1226</v>
      </c>
    </row>
    <row r="286" spans="1:65" s="182" customFormat="1" ht="33" customHeight="1" x14ac:dyDescent="0.2">
      <c r="A286" s="311"/>
      <c r="B286" s="333"/>
      <c r="C286" s="375" t="s">
        <v>1467</v>
      </c>
      <c r="D286" s="375" t="s">
        <v>985</v>
      </c>
      <c r="E286" s="376" t="s">
        <v>1167</v>
      </c>
      <c r="F286" s="377" t="s">
        <v>1168</v>
      </c>
      <c r="G286" s="378" t="s">
        <v>161</v>
      </c>
      <c r="H286" s="327">
        <v>4</v>
      </c>
      <c r="I286" s="211"/>
      <c r="J286" s="414">
        <f>ROUND(I286*H286,2)</f>
        <v>0</v>
      </c>
      <c r="K286" s="415"/>
      <c r="L286" s="416"/>
      <c r="M286" s="417" t="s">
        <v>1259</v>
      </c>
      <c r="N286" s="418" t="s">
        <v>1271</v>
      </c>
      <c r="O286" s="311"/>
      <c r="P286" s="410">
        <f>O286*H286</f>
        <v>0</v>
      </c>
      <c r="Q286" s="410">
        <v>8.0000000000000004E-4</v>
      </c>
      <c r="R286" s="410">
        <f>Q286*H286</f>
        <v>3.2000000000000002E-3</v>
      </c>
      <c r="S286" s="410">
        <v>0</v>
      </c>
      <c r="T286" s="410">
        <f>S286*H286</f>
        <v>0</v>
      </c>
      <c r="U286" s="411" t="s">
        <v>1259</v>
      </c>
      <c r="V286" s="311"/>
      <c r="AR286" s="202" t="s">
        <v>1732</v>
      </c>
      <c r="AT286" s="202" t="s">
        <v>985</v>
      </c>
      <c r="AU286" s="202" t="s">
        <v>1226</v>
      </c>
      <c r="AY286" s="179" t="s">
        <v>1307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79" t="s">
        <v>1245</v>
      </c>
      <c r="BK286" s="203">
        <f>ROUND(I286*H286,2)</f>
        <v>0</v>
      </c>
      <c r="BL286" s="179" t="s">
        <v>1732</v>
      </c>
      <c r="BM286" s="202" t="s">
        <v>1733</v>
      </c>
    </row>
    <row r="287" spans="1:65" s="182" customFormat="1" ht="19.5" x14ac:dyDescent="0.2">
      <c r="A287" s="311"/>
      <c r="B287" s="333"/>
      <c r="C287" s="311"/>
      <c r="D287" s="371" t="s">
        <v>1310</v>
      </c>
      <c r="E287" s="311"/>
      <c r="F287" s="372" t="s">
        <v>1168</v>
      </c>
      <c r="G287" s="311"/>
      <c r="H287" s="311"/>
      <c r="I287" s="210"/>
      <c r="J287" s="311"/>
      <c r="K287" s="311"/>
      <c r="L287" s="333"/>
      <c r="M287" s="412"/>
      <c r="N287" s="311"/>
      <c r="O287" s="311"/>
      <c r="P287" s="311"/>
      <c r="Q287" s="311"/>
      <c r="R287" s="311"/>
      <c r="S287" s="311"/>
      <c r="T287" s="311"/>
      <c r="U287" s="413"/>
      <c r="V287" s="311"/>
      <c r="AT287" s="179" t="s">
        <v>1310</v>
      </c>
      <c r="AU287" s="179" t="s">
        <v>1226</v>
      </c>
    </row>
    <row r="288" spans="1:65" s="198" customFormat="1" ht="25.9" customHeight="1" x14ac:dyDescent="0.2">
      <c r="A288" s="324"/>
      <c r="B288" s="363"/>
      <c r="C288" s="324"/>
      <c r="D288" s="364" t="s">
        <v>895</v>
      </c>
      <c r="E288" s="365" t="s">
        <v>1101</v>
      </c>
      <c r="F288" s="365" t="s">
        <v>1169</v>
      </c>
      <c r="G288" s="324"/>
      <c r="H288" s="324"/>
      <c r="I288" s="208"/>
      <c r="J288" s="401">
        <f>BK288</f>
        <v>0</v>
      </c>
      <c r="K288" s="324"/>
      <c r="L288" s="363"/>
      <c r="M288" s="402"/>
      <c r="N288" s="324"/>
      <c r="O288" s="324"/>
      <c r="P288" s="403">
        <f>SUM(P289:P291)</f>
        <v>0</v>
      </c>
      <c r="Q288" s="324"/>
      <c r="R288" s="403">
        <f>SUM(R289:R291)</f>
        <v>0</v>
      </c>
      <c r="S288" s="324"/>
      <c r="T288" s="403">
        <f>SUM(T289:T291)</f>
        <v>0</v>
      </c>
      <c r="U288" s="404"/>
      <c r="V288" s="324"/>
      <c r="AR288" s="199" t="s">
        <v>1231</v>
      </c>
      <c r="AT288" s="200" t="s">
        <v>895</v>
      </c>
      <c r="AU288" s="200" t="s">
        <v>1306</v>
      </c>
      <c r="AY288" s="199" t="s">
        <v>1307</v>
      </c>
      <c r="BK288" s="201">
        <f>SUM(BK289:BK291)</f>
        <v>0</v>
      </c>
    </row>
    <row r="289" spans="1:65" s="182" customFormat="1" ht="16.5" customHeight="1" x14ac:dyDescent="0.2">
      <c r="A289" s="311"/>
      <c r="B289" s="333"/>
      <c r="C289" s="367" t="s">
        <v>1433</v>
      </c>
      <c r="D289" s="367" t="s">
        <v>898</v>
      </c>
      <c r="E289" s="368" t="s">
        <v>1170</v>
      </c>
      <c r="F289" s="369" t="s">
        <v>1171</v>
      </c>
      <c r="G289" s="370" t="s">
        <v>824</v>
      </c>
      <c r="H289" s="326">
        <v>24</v>
      </c>
      <c r="I289" s="209"/>
      <c r="J289" s="406">
        <f>ROUND(I289*H289,2)</f>
        <v>0</v>
      </c>
      <c r="K289" s="407"/>
      <c r="L289" s="333"/>
      <c r="M289" s="408" t="s">
        <v>1259</v>
      </c>
      <c r="N289" s="409" t="s">
        <v>1271</v>
      </c>
      <c r="O289" s="311"/>
      <c r="P289" s="410">
        <f>O289*H289</f>
        <v>0</v>
      </c>
      <c r="Q289" s="410">
        <v>0</v>
      </c>
      <c r="R289" s="410">
        <f>Q289*H289</f>
        <v>0</v>
      </c>
      <c r="S289" s="410">
        <v>0</v>
      </c>
      <c r="T289" s="410">
        <f>S289*H289</f>
        <v>0</v>
      </c>
      <c r="U289" s="411" t="s">
        <v>1259</v>
      </c>
      <c r="V289" s="311"/>
      <c r="AR289" s="202" t="s">
        <v>1652</v>
      </c>
      <c r="AT289" s="202" t="s">
        <v>898</v>
      </c>
      <c r="AU289" s="202" t="s">
        <v>1245</v>
      </c>
      <c r="AY289" s="179" t="s">
        <v>1307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79" t="s">
        <v>1245</v>
      </c>
      <c r="BK289" s="203">
        <f>ROUND(I289*H289,2)</f>
        <v>0</v>
      </c>
      <c r="BL289" s="179" t="s">
        <v>1652</v>
      </c>
      <c r="BM289" s="202" t="s">
        <v>1734</v>
      </c>
    </row>
    <row r="290" spans="1:65" s="182" customFormat="1" ht="19.5" x14ac:dyDescent="0.2">
      <c r="A290" s="311"/>
      <c r="B290" s="333"/>
      <c r="C290" s="311"/>
      <c r="D290" s="371" t="s">
        <v>1310</v>
      </c>
      <c r="E290" s="311"/>
      <c r="F290" s="372" t="s">
        <v>1735</v>
      </c>
      <c r="G290" s="311"/>
      <c r="H290" s="311"/>
      <c r="I290" s="210"/>
      <c r="J290" s="311"/>
      <c r="K290" s="311"/>
      <c r="L290" s="333"/>
      <c r="M290" s="412"/>
      <c r="N290" s="311"/>
      <c r="O290" s="311"/>
      <c r="P290" s="311"/>
      <c r="Q290" s="311"/>
      <c r="R290" s="311"/>
      <c r="S290" s="311"/>
      <c r="T290" s="311"/>
      <c r="U290" s="413"/>
      <c r="V290" s="311"/>
      <c r="AT290" s="179" t="s">
        <v>1310</v>
      </c>
      <c r="AU290" s="179" t="s">
        <v>1245</v>
      </c>
    </row>
    <row r="291" spans="1:65" s="182" customFormat="1" x14ac:dyDescent="0.2">
      <c r="A291" s="311"/>
      <c r="B291" s="333"/>
      <c r="C291" s="311"/>
      <c r="D291" s="373" t="s">
        <v>1312</v>
      </c>
      <c r="E291" s="311"/>
      <c r="F291" s="374" t="s">
        <v>1736</v>
      </c>
      <c r="G291" s="311"/>
      <c r="H291" s="311"/>
      <c r="I291" s="210"/>
      <c r="J291" s="311"/>
      <c r="K291" s="311"/>
      <c r="L291" s="333"/>
      <c r="M291" s="419"/>
      <c r="N291" s="420"/>
      <c r="O291" s="420"/>
      <c r="P291" s="420"/>
      <c r="Q291" s="420"/>
      <c r="R291" s="420"/>
      <c r="S291" s="420"/>
      <c r="T291" s="420"/>
      <c r="U291" s="421"/>
      <c r="V291" s="311"/>
      <c r="AT291" s="179" t="s">
        <v>1312</v>
      </c>
      <c r="AU291" s="179" t="s">
        <v>1245</v>
      </c>
    </row>
    <row r="292" spans="1:65" s="182" customFormat="1" ht="6.95" customHeight="1" x14ac:dyDescent="0.2">
      <c r="A292" s="311"/>
      <c r="B292" s="349"/>
      <c r="C292" s="318"/>
      <c r="D292" s="318"/>
      <c r="E292" s="318"/>
      <c r="F292" s="318"/>
      <c r="G292" s="318"/>
      <c r="H292" s="318"/>
      <c r="I292" s="190"/>
      <c r="J292" s="318"/>
      <c r="K292" s="318"/>
      <c r="L292" s="333"/>
      <c r="M292" s="311"/>
      <c r="N292" s="311"/>
      <c r="O292" s="311"/>
      <c r="P292" s="311"/>
      <c r="Q292" s="311"/>
      <c r="R292" s="311"/>
      <c r="S292" s="311"/>
      <c r="T292" s="311"/>
      <c r="U292" s="311"/>
      <c r="V292" s="311"/>
    </row>
  </sheetData>
  <sheetProtection algorithmName="SHA-512" hashValue="lYVAagYG8WQTHA21WBfYKKkxvgnQu4YnQqrBdG56O2u1ciwYKhm9QSlnyjNXztkvNFSomXqKPzkm6N8ztRQOQw==" saltValue="CTGR8lz6gPLphnM7qXTj7w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A2:BM194"/>
  <sheetViews>
    <sheetView topLeftCell="A108" workbookViewId="0">
      <selection activeCell="I122" sqref="I122"/>
    </sheetView>
  </sheetViews>
  <sheetFormatPr defaultRowHeight="12.75" x14ac:dyDescent="0.2"/>
  <cols>
    <col min="1" max="1" width="7.140625" style="308" customWidth="1"/>
    <col min="2" max="2" width="1" style="308" customWidth="1"/>
    <col min="3" max="3" width="3.5703125" style="308" customWidth="1"/>
    <col min="4" max="4" width="3.7109375" style="308" customWidth="1"/>
    <col min="5" max="5" width="14.7109375" style="308" customWidth="1"/>
    <col min="6" max="6" width="43.5703125" style="308" customWidth="1"/>
    <col min="7" max="7" width="6.42578125" style="308" customWidth="1"/>
    <col min="8" max="8" width="12" style="308" customWidth="1"/>
    <col min="9" max="9" width="13.5703125" style="424" customWidth="1"/>
    <col min="10" max="10" width="19.140625" style="308" customWidth="1"/>
    <col min="11" max="11" width="19.140625" style="308" hidden="1" customWidth="1"/>
    <col min="12" max="12" width="8" style="308" customWidth="1"/>
    <col min="13" max="13" width="9.28515625" style="308" hidden="1" customWidth="1"/>
    <col min="14" max="14" width="9.140625" style="308"/>
    <col min="15" max="21" width="12.140625" style="308" hidden="1" customWidth="1"/>
    <col min="22" max="22" width="10.5703125" style="308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1:46" ht="36.950000000000003" customHeight="1" x14ac:dyDescent="0.2">
      <c r="L2" s="379" t="s">
        <v>1251</v>
      </c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79" t="s">
        <v>1737</v>
      </c>
    </row>
    <row r="3" spans="1:46" ht="6.95" hidden="1" customHeight="1" x14ac:dyDescent="0.2">
      <c r="B3" s="328"/>
      <c r="C3" s="309"/>
      <c r="D3" s="309"/>
      <c r="E3" s="309"/>
      <c r="F3" s="309"/>
      <c r="G3" s="309"/>
      <c r="H3" s="309"/>
      <c r="I3" s="425"/>
      <c r="J3" s="309"/>
      <c r="K3" s="309"/>
      <c r="L3" s="329"/>
      <c r="AT3" s="179" t="s">
        <v>1226</v>
      </c>
    </row>
    <row r="4" spans="1:46" ht="24.95" hidden="1" customHeight="1" x14ac:dyDescent="0.2">
      <c r="B4" s="329"/>
      <c r="D4" s="330" t="s">
        <v>1253</v>
      </c>
      <c r="L4" s="329"/>
      <c r="M4" s="381" t="s">
        <v>1254</v>
      </c>
      <c r="AT4" s="179" t="s">
        <v>1255</v>
      </c>
    </row>
    <row r="5" spans="1:46" ht="6.95" hidden="1" customHeight="1" x14ac:dyDescent="0.2">
      <c r="B5" s="329"/>
      <c r="L5" s="329"/>
    </row>
    <row r="6" spans="1:46" ht="12" hidden="1" customHeight="1" x14ac:dyDescent="0.2">
      <c r="B6" s="329"/>
      <c r="D6" s="331" t="s">
        <v>16</v>
      </c>
      <c r="L6" s="329"/>
    </row>
    <row r="7" spans="1:46" ht="16.5" hidden="1" customHeight="1" x14ac:dyDescent="0.2">
      <c r="B7" s="329"/>
      <c r="E7" s="440" t="str">
        <f>'[4]Rekapitulace stavby'!K6</f>
        <v>Čechtická, Praha</v>
      </c>
      <c r="F7" s="441"/>
      <c r="G7" s="441"/>
      <c r="H7" s="441"/>
      <c r="L7" s="329"/>
    </row>
    <row r="8" spans="1:46" s="182" customFormat="1" ht="12" hidden="1" customHeight="1" x14ac:dyDescent="0.2">
      <c r="A8" s="311"/>
      <c r="B8" s="333"/>
      <c r="C8" s="311"/>
      <c r="D8" s="331" t="s">
        <v>1256</v>
      </c>
      <c r="E8" s="311"/>
      <c r="F8" s="311"/>
      <c r="G8" s="311"/>
      <c r="H8" s="311"/>
      <c r="I8" s="210"/>
      <c r="J8" s="311"/>
      <c r="K8" s="311"/>
      <c r="L8" s="333"/>
      <c r="M8" s="311"/>
      <c r="N8" s="311"/>
      <c r="O8" s="311"/>
      <c r="P8" s="311"/>
      <c r="Q8" s="311"/>
      <c r="R8" s="311"/>
      <c r="S8" s="311"/>
      <c r="T8" s="311"/>
      <c r="U8" s="311"/>
      <c r="V8" s="311"/>
    </row>
    <row r="9" spans="1:46" s="182" customFormat="1" ht="16.5" hidden="1" customHeight="1" x14ac:dyDescent="0.2">
      <c r="A9" s="311"/>
      <c r="B9" s="333"/>
      <c r="C9" s="311"/>
      <c r="D9" s="311"/>
      <c r="E9" s="442" t="s">
        <v>1738</v>
      </c>
      <c r="F9" s="443"/>
      <c r="G9" s="443"/>
      <c r="H9" s="443"/>
      <c r="I9" s="210"/>
      <c r="J9" s="311"/>
      <c r="K9" s="311"/>
      <c r="L9" s="333"/>
      <c r="M9" s="311"/>
      <c r="N9" s="311"/>
      <c r="O9" s="311"/>
      <c r="P9" s="311"/>
      <c r="Q9" s="311"/>
      <c r="R9" s="311"/>
      <c r="S9" s="311"/>
      <c r="T9" s="311"/>
      <c r="U9" s="311"/>
      <c r="V9" s="311"/>
    </row>
    <row r="10" spans="1:46" s="182" customFormat="1" hidden="1" x14ac:dyDescent="0.2">
      <c r="A10" s="311"/>
      <c r="B10" s="333"/>
      <c r="C10" s="311"/>
      <c r="D10" s="311"/>
      <c r="E10" s="311"/>
      <c r="F10" s="311"/>
      <c r="G10" s="311"/>
      <c r="H10" s="311"/>
      <c r="I10" s="210"/>
      <c r="J10" s="311"/>
      <c r="K10" s="311"/>
      <c r="L10" s="333"/>
      <c r="M10" s="311"/>
      <c r="N10" s="311"/>
      <c r="O10" s="311"/>
      <c r="P10" s="311"/>
      <c r="Q10" s="311"/>
      <c r="R10" s="311"/>
      <c r="S10" s="311"/>
      <c r="T10" s="311"/>
      <c r="U10" s="311"/>
      <c r="V10" s="311"/>
    </row>
    <row r="11" spans="1:46" s="182" customFormat="1" ht="12" hidden="1" customHeight="1" x14ac:dyDescent="0.2">
      <c r="A11" s="311"/>
      <c r="B11" s="333"/>
      <c r="C11" s="311"/>
      <c r="D11" s="331" t="s">
        <v>1258</v>
      </c>
      <c r="E11" s="311"/>
      <c r="F11" s="335" t="s">
        <v>1259</v>
      </c>
      <c r="G11" s="311"/>
      <c r="H11" s="311"/>
      <c r="I11" s="426" t="s">
        <v>1260</v>
      </c>
      <c r="J11" s="335" t="s">
        <v>1259</v>
      </c>
      <c r="K11" s="311"/>
      <c r="L11" s="333"/>
      <c r="M11" s="311"/>
      <c r="N11" s="311"/>
      <c r="O11" s="311"/>
      <c r="P11" s="311"/>
      <c r="Q11" s="311"/>
      <c r="R11" s="311"/>
      <c r="S11" s="311"/>
      <c r="T11" s="311"/>
      <c r="U11" s="311"/>
      <c r="V11" s="311"/>
    </row>
    <row r="12" spans="1:46" s="182" customFormat="1" ht="12" hidden="1" customHeight="1" x14ac:dyDescent="0.2">
      <c r="A12" s="311"/>
      <c r="B12" s="333"/>
      <c r="C12" s="311"/>
      <c r="D12" s="331" t="s">
        <v>1261</v>
      </c>
      <c r="E12" s="311"/>
      <c r="F12" s="335" t="s">
        <v>894</v>
      </c>
      <c r="G12" s="311"/>
      <c r="H12" s="311"/>
      <c r="I12" s="426" t="s">
        <v>1262</v>
      </c>
      <c r="J12" s="382" t="str">
        <f>'[4]Rekapitulace stavby'!AN8</f>
        <v>28. 6. 2023</v>
      </c>
      <c r="K12" s="311"/>
      <c r="L12" s="333"/>
      <c r="M12" s="311"/>
      <c r="N12" s="311"/>
      <c r="O12" s="311"/>
      <c r="P12" s="311"/>
      <c r="Q12" s="311"/>
      <c r="R12" s="311"/>
      <c r="S12" s="311"/>
      <c r="T12" s="311"/>
      <c r="U12" s="311"/>
      <c r="V12" s="311"/>
    </row>
    <row r="13" spans="1:46" s="182" customFormat="1" ht="10.9" hidden="1" customHeight="1" x14ac:dyDescent="0.2">
      <c r="A13" s="311"/>
      <c r="B13" s="333"/>
      <c r="C13" s="311"/>
      <c r="D13" s="311"/>
      <c r="E13" s="311"/>
      <c r="F13" s="311"/>
      <c r="G13" s="311"/>
      <c r="H13" s="311"/>
      <c r="I13" s="210"/>
      <c r="J13" s="311"/>
      <c r="K13" s="311"/>
      <c r="L13" s="333"/>
      <c r="M13" s="311"/>
      <c r="N13" s="311"/>
      <c r="O13" s="311"/>
      <c r="P13" s="311"/>
      <c r="Q13" s="311"/>
      <c r="R13" s="311"/>
      <c r="S13" s="311"/>
      <c r="T13" s="311"/>
      <c r="U13" s="311"/>
      <c r="V13" s="311"/>
    </row>
    <row r="14" spans="1:46" s="182" customFormat="1" ht="12" hidden="1" customHeight="1" x14ac:dyDescent="0.2">
      <c r="A14" s="311"/>
      <c r="B14" s="333"/>
      <c r="C14" s="311"/>
      <c r="D14" s="331" t="s">
        <v>1263</v>
      </c>
      <c r="E14" s="311"/>
      <c r="F14" s="311"/>
      <c r="G14" s="311"/>
      <c r="H14" s="311"/>
      <c r="I14" s="426" t="s">
        <v>1264</v>
      </c>
      <c r="J14" s="335" t="str">
        <f>IF('[4]Rekapitulace stavby'!AN10="","",'[4]Rekapitulace stavby'!AN10)</f>
        <v/>
      </c>
      <c r="K14" s="311"/>
      <c r="L14" s="333"/>
      <c r="M14" s="311"/>
      <c r="N14" s="311"/>
      <c r="O14" s="311"/>
      <c r="P14" s="311"/>
      <c r="Q14" s="311"/>
      <c r="R14" s="311"/>
      <c r="S14" s="311"/>
      <c r="T14" s="311"/>
      <c r="U14" s="311"/>
      <c r="V14" s="311"/>
    </row>
    <row r="15" spans="1:46" s="182" customFormat="1" ht="18" hidden="1" customHeight="1" x14ac:dyDescent="0.2">
      <c r="A15" s="311"/>
      <c r="B15" s="333"/>
      <c r="C15" s="311"/>
      <c r="D15" s="311"/>
      <c r="E15" s="335" t="str">
        <f>IF('[4]Rekapitulace stavby'!E11="","",'[4]Rekapitulace stavby'!E11)</f>
        <v xml:space="preserve"> </v>
      </c>
      <c r="F15" s="311"/>
      <c r="G15" s="311"/>
      <c r="H15" s="311"/>
      <c r="I15" s="426" t="s">
        <v>26</v>
      </c>
      <c r="J15" s="335" t="str">
        <f>IF('[4]Rekapitulace stavby'!AN11="","",'[4]Rekapitulace stavby'!AN11)</f>
        <v/>
      </c>
      <c r="K15" s="311"/>
      <c r="L15" s="333"/>
      <c r="M15" s="311"/>
      <c r="N15" s="311"/>
      <c r="O15" s="311"/>
      <c r="P15" s="311"/>
      <c r="Q15" s="311"/>
      <c r="R15" s="311"/>
      <c r="S15" s="311"/>
      <c r="T15" s="311"/>
      <c r="U15" s="311"/>
      <c r="V15" s="311"/>
    </row>
    <row r="16" spans="1:46" s="182" customFormat="1" ht="6.95" hidden="1" customHeight="1" x14ac:dyDescent="0.2">
      <c r="A16" s="311"/>
      <c r="B16" s="333"/>
      <c r="C16" s="311"/>
      <c r="D16" s="311"/>
      <c r="E16" s="311"/>
      <c r="F16" s="311"/>
      <c r="G16" s="311"/>
      <c r="H16" s="311"/>
      <c r="I16" s="210"/>
      <c r="J16" s="311"/>
      <c r="K16" s="311"/>
      <c r="L16" s="333"/>
      <c r="M16" s="311"/>
      <c r="N16" s="311"/>
      <c r="O16" s="311"/>
      <c r="P16" s="311"/>
      <c r="Q16" s="311"/>
      <c r="R16" s="311"/>
      <c r="S16" s="311"/>
      <c r="T16" s="311"/>
      <c r="U16" s="311"/>
      <c r="V16" s="311"/>
    </row>
    <row r="17" spans="1:22" s="182" customFormat="1" ht="12" hidden="1" customHeight="1" x14ac:dyDescent="0.2">
      <c r="A17" s="311"/>
      <c r="B17" s="333"/>
      <c r="C17" s="311"/>
      <c r="D17" s="331" t="s">
        <v>1826</v>
      </c>
      <c r="E17" s="311"/>
      <c r="F17" s="311"/>
      <c r="G17" s="311"/>
      <c r="H17" s="311"/>
      <c r="I17" s="426" t="s">
        <v>1264</v>
      </c>
      <c r="J17" s="383" t="str">
        <f>'[4]Rekapitulace stavby'!AN13</f>
        <v>Vyplň údaj</v>
      </c>
      <c r="K17" s="311"/>
      <c r="L17" s="333"/>
      <c r="M17" s="311"/>
      <c r="N17" s="311"/>
      <c r="O17" s="311"/>
      <c r="P17" s="311"/>
      <c r="Q17" s="311"/>
      <c r="R17" s="311"/>
      <c r="S17" s="311"/>
      <c r="T17" s="311"/>
      <c r="U17" s="311"/>
      <c r="V17" s="311"/>
    </row>
    <row r="18" spans="1:22" s="182" customFormat="1" ht="18" hidden="1" customHeight="1" x14ac:dyDescent="0.2">
      <c r="A18" s="311"/>
      <c r="B18" s="333"/>
      <c r="C18" s="311"/>
      <c r="D18" s="311"/>
      <c r="E18" s="444" t="str">
        <f>'[4]Rekapitulace stavby'!E14</f>
        <v>Vyplň údaj</v>
      </c>
      <c r="F18" s="445"/>
      <c r="G18" s="445"/>
      <c r="H18" s="445"/>
      <c r="I18" s="426" t="s">
        <v>26</v>
      </c>
      <c r="J18" s="383" t="str">
        <f>'[4]Rekapitulace stavby'!AN14</f>
        <v>Vyplň údaj</v>
      </c>
      <c r="K18" s="311"/>
      <c r="L18" s="333"/>
      <c r="M18" s="311"/>
      <c r="N18" s="311"/>
      <c r="O18" s="311"/>
      <c r="P18" s="311"/>
      <c r="Q18" s="311"/>
      <c r="R18" s="311"/>
      <c r="S18" s="311"/>
      <c r="T18" s="311"/>
      <c r="U18" s="311"/>
      <c r="V18" s="311"/>
    </row>
    <row r="19" spans="1:22" s="182" customFormat="1" ht="6.95" hidden="1" customHeight="1" x14ac:dyDescent="0.2">
      <c r="A19" s="311"/>
      <c r="B19" s="333"/>
      <c r="C19" s="311"/>
      <c r="D19" s="311"/>
      <c r="E19" s="311"/>
      <c r="F19" s="311"/>
      <c r="G19" s="311"/>
      <c r="H19" s="311"/>
      <c r="I19" s="210"/>
      <c r="J19" s="311"/>
      <c r="K19" s="311"/>
      <c r="L19" s="333"/>
      <c r="M19" s="311"/>
      <c r="N19" s="311"/>
      <c r="O19" s="311"/>
      <c r="P19" s="311"/>
      <c r="Q19" s="311"/>
      <c r="R19" s="311"/>
      <c r="S19" s="311"/>
      <c r="T19" s="311"/>
      <c r="U19" s="311"/>
      <c r="V19" s="311"/>
    </row>
    <row r="20" spans="1:22" s="182" customFormat="1" ht="12" hidden="1" customHeight="1" x14ac:dyDescent="0.2">
      <c r="A20" s="311"/>
      <c r="B20" s="333"/>
      <c r="C20" s="311"/>
      <c r="D20" s="331" t="s">
        <v>14</v>
      </c>
      <c r="E20" s="311"/>
      <c r="F20" s="311"/>
      <c r="G20" s="311"/>
      <c r="H20" s="311"/>
      <c r="I20" s="426" t="s">
        <v>1264</v>
      </c>
      <c r="J20" s="335" t="str">
        <f>IF('[4]Rekapitulace stavby'!AN16="","",'[4]Rekapitulace stavby'!AN16)</f>
        <v/>
      </c>
      <c r="K20" s="311"/>
      <c r="L20" s="333"/>
      <c r="M20" s="311"/>
      <c r="N20" s="311"/>
      <c r="O20" s="311"/>
      <c r="P20" s="311"/>
      <c r="Q20" s="311"/>
      <c r="R20" s="311"/>
      <c r="S20" s="311"/>
      <c r="T20" s="311"/>
      <c r="U20" s="311"/>
      <c r="V20" s="311"/>
    </row>
    <row r="21" spans="1:22" s="182" customFormat="1" ht="18" hidden="1" customHeight="1" x14ac:dyDescent="0.2">
      <c r="A21" s="311"/>
      <c r="B21" s="333"/>
      <c r="C21" s="311"/>
      <c r="D21" s="311"/>
      <c r="E21" s="335" t="str">
        <f>IF('[4]Rekapitulace stavby'!E17="","",'[4]Rekapitulace stavby'!E17)</f>
        <v xml:space="preserve"> </v>
      </c>
      <c r="F21" s="311"/>
      <c r="G21" s="311"/>
      <c r="H21" s="311"/>
      <c r="I21" s="426" t="s">
        <v>26</v>
      </c>
      <c r="J21" s="335" t="str">
        <f>IF('[4]Rekapitulace stavby'!AN17="","",'[4]Rekapitulace stavby'!AN17)</f>
        <v/>
      </c>
      <c r="K21" s="311"/>
      <c r="L21" s="333"/>
      <c r="M21" s="311"/>
      <c r="N21" s="311"/>
      <c r="O21" s="311"/>
      <c r="P21" s="311"/>
      <c r="Q21" s="311"/>
      <c r="R21" s="311"/>
      <c r="S21" s="311"/>
      <c r="T21" s="311"/>
      <c r="U21" s="311"/>
      <c r="V21" s="311"/>
    </row>
    <row r="22" spans="1:22" s="182" customFormat="1" ht="6.95" hidden="1" customHeight="1" x14ac:dyDescent="0.2">
      <c r="A22" s="311"/>
      <c r="B22" s="333"/>
      <c r="C22" s="311"/>
      <c r="D22" s="311"/>
      <c r="E22" s="311"/>
      <c r="F22" s="311"/>
      <c r="G22" s="311"/>
      <c r="H22" s="311"/>
      <c r="I22" s="210"/>
      <c r="J22" s="311"/>
      <c r="K22" s="311"/>
      <c r="L22" s="333"/>
      <c r="M22" s="311"/>
      <c r="N22" s="311"/>
      <c r="O22" s="311"/>
      <c r="P22" s="311"/>
      <c r="Q22" s="311"/>
      <c r="R22" s="311"/>
      <c r="S22" s="311"/>
      <c r="T22" s="311"/>
      <c r="U22" s="311"/>
      <c r="V22" s="311"/>
    </row>
    <row r="23" spans="1:22" s="182" customFormat="1" ht="12" hidden="1" customHeight="1" x14ac:dyDescent="0.2">
      <c r="A23" s="311"/>
      <c r="B23" s="333"/>
      <c r="C23" s="311"/>
      <c r="D23" s="331" t="s">
        <v>1265</v>
      </c>
      <c r="E23" s="311"/>
      <c r="F23" s="311"/>
      <c r="G23" s="311"/>
      <c r="H23" s="311"/>
      <c r="I23" s="426" t="s">
        <v>1264</v>
      </c>
      <c r="J23" s="335" t="str">
        <f>IF('[4]Rekapitulace stavby'!AN19="","",'[4]Rekapitulace stavby'!AN19)</f>
        <v/>
      </c>
      <c r="K23" s="311"/>
      <c r="L23" s="333"/>
      <c r="M23" s="311"/>
      <c r="N23" s="311"/>
      <c r="O23" s="311"/>
      <c r="P23" s="311"/>
      <c r="Q23" s="311"/>
      <c r="R23" s="311"/>
      <c r="S23" s="311"/>
      <c r="T23" s="311"/>
      <c r="U23" s="311"/>
      <c r="V23" s="311"/>
    </row>
    <row r="24" spans="1:22" s="182" customFormat="1" ht="18" hidden="1" customHeight="1" x14ac:dyDescent="0.2">
      <c r="A24" s="311"/>
      <c r="B24" s="333"/>
      <c r="C24" s="311"/>
      <c r="D24" s="311"/>
      <c r="E24" s="335" t="str">
        <f>IF('[4]Rekapitulace stavby'!E20="","",'[4]Rekapitulace stavby'!E20)</f>
        <v xml:space="preserve"> </v>
      </c>
      <c r="F24" s="311"/>
      <c r="G24" s="311"/>
      <c r="H24" s="311"/>
      <c r="I24" s="426" t="s">
        <v>26</v>
      </c>
      <c r="J24" s="335" t="str">
        <f>IF('[4]Rekapitulace stavby'!AN20="","",'[4]Rekapitulace stavby'!AN20)</f>
        <v/>
      </c>
      <c r="K24" s="311"/>
      <c r="L24" s="333"/>
      <c r="M24" s="311"/>
      <c r="N24" s="311"/>
      <c r="O24" s="311"/>
      <c r="P24" s="311"/>
      <c r="Q24" s="311"/>
      <c r="R24" s="311"/>
      <c r="S24" s="311"/>
      <c r="T24" s="311"/>
      <c r="U24" s="311"/>
      <c r="V24" s="311"/>
    </row>
    <row r="25" spans="1:22" s="182" customFormat="1" ht="6.95" hidden="1" customHeight="1" x14ac:dyDescent="0.2">
      <c r="A25" s="311"/>
      <c r="B25" s="333"/>
      <c r="C25" s="311"/>
      <c r="D25" s="311"/>
      <c r="E25" s="311"/>
      <c r="F25" s="311"/>
      <c r="G25" s="311"/>
      <c r="H25" s="311"/>
      <c r="I25" s="210"/>
      <c r="J25" s="311"/>
      <c r="K25" s="311"/>
      <c r="L25" s="333"/>
      <c r="M25" s="311"/>
      <c r="N25" s="311"/>
      <c r="O25" s="311"/>
      <c r="P25" s="311"/>
      <c r="Q25" s="311"/>
      <c r="R25" s="311"/>
      <c r="S25" s="311"/>
      <c r="T25" s="311"/>
      <c r="U25" s="311"/>
      <c r="V25" s="311"/>
    </row>
    <row r="26" spans="1:22" s="182" customFormat="1" ht="12" hidden="1" customHeight="1" x14ac:dyDescent="0.2">
      <c r="A26" s="311"/>
      <c r="B26" s="333"/>
      <c r="C26" s="311"/>
      <c r="D26" s="331" t="s">
        <v>1266</v>
      </c>
      <c r="E26" s="311"/>
      <c r="F26" s="311"/>
      <c r="G26" s="311"/>
      <c r="H26" s="311"/>
      <c r="I26" s="210"/>
      <c r="J26" s="311"/>
      <c r="K26" s="311"/>
      <c r="L26" s="333"/>
      <c r="M26" s="311"/>
      <c r="N26" s="311"/>
      <c r="O26" s="311"/>
      <c r="P26" s="311"/>
      <c r="Q26" s="311"/>
      <c r="R26" s="311"/>
      <c r="S26" s="311"/>
      <c r="T26" s="311"/>
      <c r="U26" s="311"/>
      <c r="V26" s="311"/>
    </row>
    <row r="27" spans="1:22" s="177" customFormat="1" ht="16.5" hidden="1" customHeight="1" x14ac:dyDescent="0.2">
      <c r="A27" s="337"/>
      <c r="B27" s="338"/>
      <c r="C27" s="337"/>
      <c r="D27" s="337"/>
      <c r="E27" s="446" t="s">
        <v>1259</v>
      </c>
      <c r="F27" s="446"/>
      <c r="G27" s="446"/>
      <c r="H27" s="446"/>
      <c r="I27" s="427"/>
      <c r="J27" s="337"/>
      <c r="K27" s="337"/>
      <c r="L27" s="338"/>
      <c r="M27" s="337"/>
      <c r="N27" s="337"/>
      <c r="O27" s="337"/>
      <c r="P27" s="337"/>
      <c r="Q27" s="337"/>
      <c r="R27" s="337"/>
      <c r="S27" s="337"/>
      <c r="T27" s="337"/>
      <c r="U27" s="337"/>
      <c r="V27" s="337"/>
    </row>
    <row r="28" spans="1:22" s="182" customFormat="1" ht="6.95" hidden="1" customHeight="1" x14ac:dyDescent="0.2">
      <c r="A28" s="311"/>
      <c r="B28" s="333"/>
      <c r="C28" s="311"/>
      <c r="D28" s="311"/>
      <c r="E28" s="311"/>
      <c r="F28" s="311"/>
      <c r="G28" s="311"/>
      <c r="H28" s="311"/>
      <c r="I28" s="210"/>
      <c r="J28" s="311"/>
      <c r="K28" s="311"/>
      <c r="L28" s="333"/>
      <c r="M28" s="311"/>
      <c r="N28" s="311"/>
      <c r="O28" s="311"/>
      <c r="P28" s="311"/>
      <c r="Q28" s="311"/>
      <c r="R28" s="311"/>
      <c r="S28" s="311"/>
      <c r="T28" s="311"/>
      <c r="U28" s="311"/>
      <c r="V28" s="311"/>
    </row>
    <row r="29" spans="1:22" s="182" customFormat="1" ht="6.95" hidden="1" customHeight="1" x14ac:dyDescent="0.2">
      <c r="A29" s="311"/>
      <c r="B29" s="333"/>
      <c r="C29" s="311"/>
      <c r="D29" s="314"/>
      <c r="E29" s="314"/>
      <c r="F29" s="314"/>
      <c r="G29" s="314"/>
      <c r="H29" s="314"/>
      <c r="I29" s="428"/>
      <c r="J29" s="314"/>
      <c r="K29" s="314"/>
      <c r="L29" s="333"/>
      <c r="M29" s="311"/>
      <c r="N29" s="311"/>
      <c r="O29" s="311"/>
      <c r="P29" s="311"/>
      <c r="Q29" s="311"/>
      <c r="R29" s="311"/>
      <c r="S29" s="311"/>
      <c r="T29" s="311"/>
      <c r="U29" s="311"/>
      <c r="V29" s="311"/>
    </row>
    <row r="30" spans="1:22" s="182" customFormat="1" ht="25.35" hidden="1" customHeight="1" x14ac:dyDescent="0.2">
      <c r="A30" s="311"/>
      <c r="B30" s="333"/>
      <c r="C30" s="311"/>
      <c r="D30" s="339" t="s">
        <v>1267</v>
      </c>
      <c r="E30" s="311"/>
      <c r="F30" s="311"/>
      <c r="G30" s="311"/>
      <c r="H30" s="311"/>
      <c r="I30" s="210"/>
      <c r="J30" s="384">
        <f>ROUND(J119, 2)</f>
        <v>0</v>
      </c>
      <c r="K30" s="311"/>
      <c r="L30" s="333"/>
      <c r="M30" s="311"/>
      <c r="N30" s="311"/>
      <c r="O30" s="311"/>
      <c r="P30" s="311"/>
      <c r="Q30" s="311"/>
      <c r="R30" s="311"/>
      <c r="S30" s="311"/>
      <c r="T30" s="311"/>
      <c r="U30" s="311"/>
      <c r="V30" s="311"/>
    </row>
    <row r="31" spans="1:22" s="182" customFormat="1" ht="6.95" hidden="1" customHeight="1" x14ac:dyDescent="0.2">
      <c r="A31" s="311"/>
      <c r="B31" s="333"/>
      <c r="C31" s="311"/>
      <c r="D31" s="314"/>
      <c r="E31" s="314"/>
      <c r="F31" s="314"/>
      <c r="G31" s="314"/>
      <c r="H31" s="314"/>
      <c r="I31" s="428"/>
      <c r="J31" s="314"/>
      <c r="K31" s="314"/>
      <c r="L31" s="333"/>
      <c r="M31" s="311"/>
      <c r="N31" s="311"/>
      <c r="O31" s="311"/>
      <c r="P31" s="311"/>
      <c r="Q31" s="311"/>
      <c r="R31" s="311"/>
      <c r="S31" s="311"/>
      <c r="T31" s="311"/>
      <c r="U31" s="311"/>
      <c r="V31" s="311"/>
    </row>
    <row r="32" spans="1:22" s="182" customFormat="1" ht="14.45" hidden="1" customHeight="1" x14ac:dyDescent="0.2">
      <c r="A32" s="311"/>
      <c r="B32" s="333"/>
      <c r="C32" s="311"/>
      <c r="D32" s="311"/>
      <c r="E32" s="311"/>
      <c r="F32" s="340" t="s">
        <v>1268</v>
      </c>
      <c r="G32" s="311"/>
      <c r="H32" s="311"/>
      <c r="I32" s="429" t="s">
        <v>1269</v>
      </c>
      <c r="J32" s="340" t="s">
        <v>1270</v>
      </c>
      <c r="K32" s="311"/>
      <c r="L32" s="333"/>
      <c r="M32" s="311"/>
      <c r="N32" s="311"/>
      <c r="O32" s="311"/>
      <c r="P32" s="311"/>
      <c r="Q32" s="311"/>
      <c r="R32" s="311"/>
      <c r="S32" s="311"/>
      <c r="T32" s="311"/>
      <c r="U32" s="311"/>
      <c r="V32" s="311"/>
    </row>
    <row r="33" spans="1:22" s="182" customFormat="1" ht="14.45" hidden="1" customHeight="1" x14ac:dyDescent="0.2">
      <c r="A33" s="311"/>
      <c r="B33" s="333"/>
      <c r="C33" s="311"/>
      <c r="D33" s="341" t="s">
        <v>81</v>
      </c>
      <c r="E33" s="331" t="s">
        <v>1271</v>
      </c>
      <c r="F33" s="342">
        <f>ROUND((SUM(BE119:BE193)),  2)</f>
        <v>0</v>
      </c>
      <c r="G33" s="311"/>
      <c r="H33" s="311"/>
      <c r="I33" s="430">
        <v>0.21</v>
      </c>
      <c r="J33" s="342">
        <f>ROUND(((SUM(BE119:BE193))*I33),  2)</f>
        <v>0</v>
      </c>
      <c r="K33" s="311"/>
      <c r="L33" s="333"/>
      <c r="M33" s="311"/>
      <c r="N33" s="311"/>
      <c r="O33" s="311"/>
      <c r="P33" s="311"/>
      <c r="Q33" s="311"/>
      <c r="R33" s="311"/>
      <c r="S33" s="311"/>
      <c r="T33" s="311"/>
      <c r="U33" s="311"/>
      <c r="V33" s="311"/>
    </row>
    <row r="34" spans="1:22" s="182" customFormat="1" ht="14.45" hidden="1" customHeight="1" x14ac:dyDescent="0.2">
      <c r="A34" s="311"/>
      <c r="B34" s="333"/>
      <c r="C34" s="311"/>
      <c r="D34" s="311"/>
      <c r="E34" s="331" t="s">
        <v>1272</v>
      </c>
      <c r="F34" s="342">
        <f>ROUND((SUM(BF119:BF193)),  2)</f>
        <v>0</v>
      </c>
      <c r="G34" s="311"/>
      <c r="H34" s="311"/>
      <c r="I34" s="430">
        <v>0.15</v>
      </c>
      <c r="J34" s="342">
        <f>ROUND(((SUM(BF119:BF193))*I34),  2)</f>
        <v>0</v>
      </c>
      <c r="K34" s="311"/>
      <c r="L34" s="333"/>
      <c r="M34" s="311"/>
      <c r="N34" s="311"/>
      <c r="O34" s="311"/>
      <c r="P34" s="311"/>
      <c r="Q34" s="311"/>
      <c r="R34" s="311"/>
      <c r="S34" s="311"/>
      <c r="T34" s="311"/>
      <c r="U34" s="311"/>
      <c r="V34" s="311"/>
    </row>
    <row r="35" spans="1:22" s="182" customFormat="1" ht="14.45" hidden="1" customHeight="1" x14ac:dyDescent="0.2">
      <c r="A35" s="311"/>
      <c r="B35" s="333"/>
      <c r="C35" s="311"/>
      <c r="D35" s="311"/>
      <c r="E35" s="331" t="s">
        <v>1273</v>
      </c>
      <c r="F35" s="342">
        <f>ROUND((SUM(BG119:BG193)),  2)</f>
        <v>0</v>
      </c>
      <c r="G35" s="311"/>
      <c r="H35" s="311"/>
      <c r="I35" s="430">
        <v>0.21</v>
      </c>
      <c r="J35" s="342">
        <f>0</f>
        <v>0</v>
      </c>
      <c r="K35" s="311"/>
      <c r="L35" s="333"/>
      <c r="M35" s="311"/>
      <c r="N35" s="311"/>
      <c r="O35" s="311"/>
      <c r="P35" s="311"/>
      <c r="Q35" s="311"/>
      <c r="R35" s="311"/>
      <c r="S35" s="311"/>
      <c r="T35" s="311"/>
      <c r="U35" s="311"/>
      <c r="V35" s="311"/>
    </row>
    <row r="36" spans="1:22" s="182" customFormat="1" ht="14.45" hidden="1" customHeight="1" x14ac:dyDescent="0.2">
      <c r="A36" s="311"/>
      <c r="B36" s="333"/>
      <c r="C36" s="311"/>
      <c r="D36" s="311"/>
      <c r="E36" s="331" t="s">
        <v>1274</v>
      </c>
      <c r="F36" s="342">
        <f>ROUND((SUM(BH119:BH193)),  2)</f>
        <v>0</v>
      </c>
      <c r="G36" s="311"/>
      <c r="H36" s="311"/>
      <c r="I36" s="430">
        <v>0.15</v>
      </c>
      <c r="J36" s="342">
        <f>0</f>
        <v>0</v>
      </c>
      <c r="K36" s="311"/>
      <c r="L36" s="333"/>
      <c r="M36" s="311"/>
      <c r="N36" s="311"/>
      <c r="O36" s="311"/>
      <c r="P36" s="311"/>
      <c r="Q36" s="311"/>
      <c r="R36" s="311"/>
      <c r="S36" s="311"/>
      <c r="T36" s="311"/>
      <c r="U36" s="311"/>
      <c r="V36" s="311"/>
    </row>
    <row r="37" spans="1:22" s="182" customFormat="1" ht="14.45" hidden="1" customHeight="1" x14ac:dyDescent="0.2">
      <c r="A37" s="311"/>
      <c r="B37" s="333"/>
      <c r="C37" s="311"/>
      <c r="D37" s="311"/>
      <c r="E37" s="331" t="s">
        <v>1275</v>
      </c>
      <c r="F37" s="342">
        <f>ROUND((SUM(BI119:BI193)),  2)</f>
        <v>0</v>
      </c>
      <c r="G37" s="311"/>
      <c r="H37" s="311"/>
      <c r="I37" s="430">
        <v>0</v>
      </c>
      <c r="J37" s="342">
        <f>0</f>
        <v>0</v>
      </c>
      <c r="K37" s="311"/>
      <c r="L37" s="333"/>
      <c r="M37" s="311"/>
      <c r="N37" s="311"/>
      <c r="O37" s="311"/>
      <c r="P37" s="311"/>
      <c r="Q37" s="311"/>
      <c r="R37" s="311"/>
      <c r="S37" s="311"/>
      <c r="T37" s="311"/>
      <c r="U37" s="311"/>
      <c r="V37" s="311"/>
    </row>
    <row r="38" spans="1:22" s="182" customFormat="1" ht="6.95" hidden="1" customHeight="1" x14ac:dyDescent="0.2">
      <c r="A38" s="311"/>
      <c r="B38" s="333"/>
      <c r="C38" s="311"/>
      <c r="D38" s="311"/>
      <c r="E38" s="311"/>
      <c r="F38" s="311"/>
      <c r="G38" s="311"/>
      <c r="H38" s="311"/>
      <c r="I38" s="210"/>
      <c r="J38" s="311"/>
      <c r="K38" s="311"/>
      <c r="L38" s="333"/>
      <c r="M38" s="311"/>
      <c r="N38" s="311"/>
      <c r="O38" s="311"/>
      <c r="P38" s="311"/>
      <c r="Q38" s="311"/>
      <c r="R38" s="311"/>
      <c r="S38" s="311"/>
      <c r="T38" s="311"/>
      <c r="U38" s="311"/>
      <c r="V38" s="311"/>
    </row>
    <row r="39" spans="1:22" s="182" customFormat="1" ht="25.35" hidden="1" customHeight="1" x14ac:dyDescent="0.2">
      <c r="A39" s="311"/>
      <c r="B39" s="333"/>
      <c r="C39" s="320"/>
      <c r="D39" s="343" t="s">
        <v>82</v>
      </c>
      <c r="E39" s="344"/>
      <c r="F39" s="344"/>
      <c r="G39" s="345" t="s">
        <v>8</v>
      </c>
      <c r="H39" s="315" t="s">
        <v>38</v>
      </c>
      <c r="I39" s="431"/>
      <c r="J39" s="385">
        <f>SUM(J30:J37)</f>
        <v>0</v>
      </c>
      <c r="K39" s="386"/>
      <c r="L39" s="333"/>
      <c r="M39" s="311"/>
      <c r="N39" s="311"/>
      <c r="O39" s="311"/>
      <c r="P39" s="311"/>
      <c r="Q39" s="311"/>
      <c r="R39" s="311"/>
      <c r="S39" s="311"/>
      <c r="T39" s="311"/>
      <c r="U39" s="311"/>
      <c r="V39" s="311"/>
    </row>
    <row r="40" spans="1:22" s="182" customFormat="1" ht="14.45" hidden="1" customHeight="1" x14ac:dyDescent="0.2">
      <c r="A40" s="311"/>
      <c r="B40" s="333"/>
      <c r="C40" s="311"/>
      <c r="D40" s="311"/>
      <c r="E40" s="311"/>
      <c r="F40" s="311"/>
      <c r="G40" s="311"/>
      <c r="H40" s="311"/>
      <c r="I40" s="210"/>
      <c r="J40" s="311"/>
      <c r="K40" s="311"/>
      <c r="L40" s="333"/>
      <c r="M40" s="311"/>
      <c r="N40" s="311"/>
      <c r="O40" s="311"/>
      <c r="P40" s="311"/>
      <c r="Q40" s="311"/>
      <c r="R40" s="311"/>
      <c r="S40" s="311"/>
      <c r="T40" s="311"/>
      <c r="U40" s="311"/>
      <c r="V40" s="311"/>
    </row>
    <row r="41" spans="1:22" ht="14.45" hidden="1" customHeight="1" x14ac:dyDescent="0.2">
      <c r="B41" s="329"/>
      <c r="L41" s="329"/>
    </row>
    <row r="42" spans="1:22" ht="14.45" hidden="1" customHeight="1" x14ac:dyDescent="0.2">
      <c r="B42" s="329"/>
      <c r="L42" s="329"/>
    </row>
    <row r="43" spans="1:22" ht="14.45" hidden="1" customHeight="1" x14ac:dyDescent="0.2">
      <c r="B43" s="329"/>
      <c r="L43" s="329"/>
    </row>
    <row r="44" spans="1:22" ht="14.45" hidden="1" customHeight="1" x14ac:dyDescent="0.2">
      <c r="B44" s="329"/>
      <c r="L44" s="329"/>
    </row>
    <row r="45" spans="1:22" ht="14.45" hidden="1" customHeight="1" x14ac:dyDescent="0.2">
      <c r="B45" s="329"/>
      <c r="L45" s="329"/>
    </row>
    <row r="46" spans="1:22" ht="14.45" hidden="1" customHeight="1" x14ac:dyDescent="0.2">
      <c r="B46" s="329"/>
      <c r="L46" s="329"/>
    </row>
    <row r="47" spans="1:22" ht="14.45" hidden="1" customHeight="1" x14ac:dyDescent="0.2">
      <c r="B47" s="329"/>
      <c r="L47" s="329"/>
    </row>
    <row r="48" spans="1:22" ht="14.45" hidden="1" customHeight="1" x14ac:dyDescent="0.2">
      <c r="B48" s="329"/>
      <c r="L48" s="329"/>
    </row>
    <row r="49" spans="1:22" ht="14.45" hidden="1" customHeight="1" x14ac:dyDescent="0.2">
      <c r="B49" s="329"/>
      <c r="L49" s="329"/>
    </row>
    <row r="50" spans="1:22" s="182" customFormat="1" ht="14.45" hidden="1" customHeight="1" x14ac:dyDescent="0.2">
      <c r="A50" s="311"/>
      <c r="B50" s="333"/>
      <c r="C50" s="311"/>
      <c r="D50" s="346" t="s">
        <v>1276</v>
      </c>
      <c r="E50" s="316"/>
      <c r="F50" s="316"/>
      <c r="G50" s="346" t="s">
        <v>1277</v>
      </c>
      <c r="H50" s="316"/>
      <c r="I50" s="432"/>
      <c r="J50" s="316"/>
      <c r="K50" s="316"/>
      <c r="L50" s="333"/>
      <c r="M50" s="311"/>
      <c r="N50" s="311"/>
      <c r="O50" s="311"/>
      <c r="P50" s="311"/>
      <c r="Q50" s="311"/>
      <c r="R50" s="311"/>
      <c r="S50" s="311"/>
      <c r="T50" s="311"/>
      <c r="U50" s="311"/>
      <c r="V50" s="311"/>
    </row>
    <row r="51" spans="1:22" hidden="1" x14ac:dyDescent="0.2">
      <c r="B51" s="329"/>
      <c r="L51" s="329"/>
    </row>
    <row r="52" spans="1:22" hidden="1" x14ac:dyDescent="0.2">
      <c r="B52" s="329"/>
      <c r="L52" s="329"/>
    </row>
    <row r="53" spans="1:22" hidden="1" x14ac:dyDescent="0.2">
      <c r="B53" s="329"/>
      <c r="L53" s="329"/>
    </row>
    <row r="54" spans="1:22" hidden="1" x14ac:dyDescent="0.2">
      <c r="B54" s="329"/>
      <c r="L54" s="329"/>
    </row>
    <row r="55" spans="1:22" hidden="1" x14ac:dyDescent="0.2">
      <c r="B55" s="329"/>
      <c r="L55" s="329"/>
    </row>
    <row r="56" spans="1:22" hidden="1" x14ac:dyDescent="0.2">
      <c r="B56" s="329"/>
      <c r="L56" s="329"/>
    </row>
    <row r="57" spans="1:22" hidden="1" x14ac:dyDescent="0.2">
      <c r="B57" s="329"/>
      <c r="L57" s="329"/>
    </row>
    <row r="58" spans="1:22" hidden="1" x14ac:dyDescent="0.2">
      <c r="B58" s="329"/>
      <c r="L58" s="329"/>
    </row>
    <row r="59" spans="1:22" hidden="1" x14ac:dyDescent="0.2">
      <c r="B59" s="329"/>
      <c r="L59" s="329"/>
    </row>
    <row r="60" spans="1:22" hidden="1" x14ac:dyDescent="0.2">
      <c r="B60" s="329"/>
      <c r="L60" s="329"/>
    </row>
    <row r="61" spans="1:22" s="182" customFormat="1" hidden="1" x14ac:dyDescent="0.2">
      <c r="A61" s="311"/>
      <c r="B61" s="333"/>
      <c r="C61" s="311"/>
      <c r="D61" s="347" t="s">
        <v>1278</v>
      </c>
      <c r="E61" s="317"/>
      <c r="F61" s="348" t="s">
        <v>1279</v>
      </c>
      <c r="G61" s="347" t="s">
        <v>1278</v>
      </c>
      <c r="H61" s="317"/>
      <c r="I61" s="433"/>
      <c r="J61" s="387" t="s">
        <v>1279</v>
      </c>
      <c r="K61" s="317"/>
      <c r="L61" s="333"/>
      <c r="M61" s="311"/>
      <c r="N61" s="311"/>
      <c r="O61" s="311"/>
      <c r="P61" s="311"/>
      <c r="Q61" s="311"/>
      <c r="R61" s="311"/>
      <c r="S61" s="311"/>
      <c r="T61" s="311"/>
      <c r="U61" s="311"/>
      <c r="V61" s="311"/>
    </row>
    <row r="62" spans="1:22" hidden="1" x14ac:dyDescent="0.2">
      <c r="B62" s="329"/>
      <c r="L62" s="329"/>
    </row>
    <row r="63" spans="1:22" hidden="1" x14ac:dyDescent="0.2">
      <c r="B63" s="329"/>
      <c r="L63" s="329"/>
    </row>
    <row r="64" spans="1:22" hidden="1" x14ac:dyDescent="0.2">
      <c r="B64" s="329"/>
      <c r="L64" s="329"/>
    </row>
    <row r="65" spans="1:22" s="182" customFormat="1" hidden="1" x14ac:dyDescent="0.2">
      <c r="A65" s="311"/>
      <c r="B65" s="333"/>
      <c r="C65" s="311"/>
      <c r="D65" s="346" t="s">
        <v>1280</v>
      </c>
      <c r="E65" s="316"/>
      <c r="F65" s="316"/>
      <c r="G65" s="346" t="s">
        <v>1827</v>
      </c>
      <c r="H65" s="316"/>
      <c r="I65" s="432"/>
      <c r="J65" s="316"/>
      <c r="K65" s="316"/>
      <c r="L65" s="333"/>
      <c r="M65" s="311"/>
      <c r="N65" s="311"/>
      <c r="O65" s="311"/>
      <c r="P65" s="311"/>
      <c r="Q65" s="311"/>
      <c r="R65" s="311"/>
      <c r="S65" s="311"/>
      <c r="T65" s="311"/>
      <c r="U65" s="311"/>
      <c r="V65" s="311"/>
    </row>
    <row r="66" spans="1:22" hidden="1" x14ac:dyDescent="0.2">
      <c r="B66" s="329"/>
      <c r="L66" s="329"/>
    </row>
    <row r="67" spans="1:22" hidden="1" x14ac:dyDescent="0.2">
      <c r="B67" s="329"/>
      <c r="L67" s="329"/>
    </row>
    <row r="68" spans="1:22" hidden="1" x14ac:dyDescent="0.2">
      <c r="B68" s="329"/>
      <c r="L68" s="329"/>
    </row>
    <row r="69" spans="1:22" hidden="1" x14ac:dyDescent="0.2">
      <c r="B69" s="329"/>
      <c r="L69" s="329"/>
    </row>
    <row r="70" spans="1:22" hidden="1" x14ac:dyDescent="0.2">
      <c r="B70" s="329"/>
      <c r="L70" s="329"/>
    </row>
    <row r="71" spans="1:22" hidden="1" x14ac:dyDescent="0.2">
      <c r="B71" s="329"/>
      <c r="L71" s="329"/>
    </row>
    <row r="72" spans="1:22" hidden="1" x14ac:dyDescent="0.2">
      <c r="B72" s="329"/>
      <c r="L72" s="329"/>
    </row>
    <row r="73" spans="1:22" hidden="1" x14ac:dyDescent="0.2">
      <c r="B73" s="329"/>
      <c r="L73" s="329"/>
    </row>
    <row r="74" spans="1:22" hidden="1" x14ac:dyDescent="0.2">
      <c r="B74" s="329"/>
      <c r="L74" s="329"/>
    </row>
    <row r="75" spans="1:22" hidden="1" x14ac:dyDescent="0.2">
      <c r="B75" s="329"/>
      <c r="L75" s="329"/>
    </row>
    <row r="76" spans="1:22" s="182" customFormat="1" hidden="1" x14ac:dyDescent="0.2">
      <c r="A76" s="311"/>
      <c r="B76" s="333"/>
      <c r="C76" s="311"/>
      <c r="D76" s="347" t="s">
        <v>1278</v>
      </c>
      <c r="E76" s="317"/>
      <c r="F76" s="348" t="s">
        <v>1279</v>
      </c>
      <c r="G76" s="347" t="s">
        <v>1278</v>
      </c>
      <c r="H76" s="317"/>
      <c r="I76" s="433"/>
      <c r="J76" s="387" t="s">
        <v>1279</v>
      </c>
      <c r="K76" s="317"/>
      <c r="L76" s="333"/>
      <c r="M76" s="311"/>
      <c r="N76" s="311"/>
      <c r="O76" s="311"/>
      <c r="P76" s="311"/>
      <c r="Q76" s="311"/>
      <c r="R76" s="311"/>
      <c r="S76" s="311"/>
      <c r="T76" s="311"/>
      <c r="U76" s="311"/>
      <c r="V76" s="311"/>
    </row>
    <row r="77" spans="1:22" s="182" customFormat="1" ht="14.45" hidden="1" customHeight="1" x14ac:dyDescent="0.2">
      <c r="A77" s="311"/>
      <c r="B77" s="349"/>
      <c r="C77" s="318"/>
      <c r="D77" s="318"/>
      <c r="E77" s="318"/>
      <c r="F77" s="318"/>
      <c r="G77" s="318"/>
      <c r="H77" s="318"/>
      <c r="I77" s="434"/>
      <c r="J77" s="318"/>
      <c r="K77" s="318"/>
      <c r="L77" s="333"/>
      <c r="M77" s="311"/>
      <c r="N77" s="311"/>
      <c r="O77" s="311"/>
      <c r="P77" s="311"/>
      <c r="Q77" s="311"/>
      <c r="R77" s="311"/>
      <c r="S77" s="311"/>
      <c r="T77" s="311"/>
      <c r="U77" s="311"/>
      <c r="V77" s="311"/>
    </row>
    <row r="78" spans="1:22" hidden="1" x14ac:dyDescent="0.2"/>
    <row r="79" spans="1:22" hidden="1" x14ac:dyDescent="0.2"/>
    <row r="80" spans="1:22" hidden="1" x14ac:dyDescent="0.2"/>
    <row r="81" spans="1:47" s="182" customFormat="1" ht="6.95" hidden="1" customHeight="1" x14ac:dyDescent="0.2">
      <c r="A81" s="311"/>
      <c r="B81" s="350"/>
      <c r="C81" s="319"/>
      <c r="D81" s="319"/>
      <c r="E81" s="319"/>
      <c r="F81" s="319"/>
      <c r="G81" s="319"/>
      <c r="H81" s="319"/>
      <c r="I81" s="435"/>
      <c r="J81" s="319"/>
      <c r="K81" s="319"/>
      <c r="L81" s="333"/>
      <c r="M81" s="311"/>
      <c r="N81" s="311"/>
      <c r="O81" s="311"/>
      <c r="P81" s="311"/>
      <c r="Q81" s="311"/>
      <c r="R81" s="311"/>
      <c r="S81" s="311"/>
      <c r="T81" s="311"/>
      <c r="U81" s="311"/>
      <c r="V81" s="311"/>
    </row>
    <row r="82" spans="1:47" s="182" customFormat="1" ht="24.95" hidden="1" customHeight="1" x14ac:dyDescent="0.2">
      <c r="A82" s="311"/>
      <c r="B82" s="333"/>
      <c r="C82" s="330" t="s">
        <v>1281</v>
      </c>
      <c r="D82" s="311"/>
      <c r="E82" s="311"/>
      <c r="F82" s="311"/>
      <c r="G82" s="311"/>
      <c r="H82" s="311"/>
      <c r="I82" s="210"/>
      <c r="J82" s="311"/>
      <c r="K82" s="311"/>
      <c r="L82" s="333"/>
      <c r="M82" s="311"/>
      <c r="N82" s="311"/>
      <c r="O82" s="311"/>
      <c r="P82" s="311"/>
      <c r="Q82" s="311"/>
      <c r="R82" s="311"/>
      <c r="S82" s="311"/>
      <c r="T82" s="311"/>
      <c r="U82" s="311"/>
      <c r="V82" s="311"/>
    </row>
    <row r="83" spans="1:47" s="182" customFormat="1" ht="6.95" hidden="1" customHeight="1" x14ac:dyDescent="0.2">
      <c r="A83" s="311"/>
      <c r="B83" s="333"/>
      <c r="C83" s="311"/>
      <c r="D83" s="311"/>
      <c r="E83" s="311"/>
      <c r="F83" s="311"/>
      <c r="G83" s="311"/>
      <c r="H83" s="311"/>
      <c r="I83" s="210"/>
      <c r="J83" s="311"/>
      <c r="K83" s="311"/>
      <c r="L83" s="333"/>
      <c r="M83" s="311"/>
      <c r="N83" s="311"/>
      <c r="O83" s="311"/>
      <c r="P83" s="311"/>
      <c r="Q83" s="311"/>
      <c r="R83" s="311"/>
      <c r="S83" s="311"/>
      <c r="T83" s="311"/>
      <c r="U83" s="311"/>
      <c r="V83" s="311"/>
    </row>
    <row r="84" spans="1:47" s="182" customFormat="1" ht="12" hidden="1" customHeight="1" x14ac:dyDescent="0.2">
      <c r="A84" s="311"/>
      <c r="B84" s="333"/>
      <c r="C84" s="331" t="s">
        <v>16</v>
      </c>
      <c r="D84" s="311"/>
      <c r="E84" s="311"/>
      <c r="F84" s="311"/>
      <c r="G84" s="311"/>
      <c r="H84" s="311"/>
      <c r="I84" s="210"/>
      <c r="J84" s="311"/>
      <c r="K84" s="311"/>
      <c r="L84" s="333"/>
      <c r="M84" s="311"/>
      <c r="N84" s="311"/>
      <c r="O84" s="311"/>
      <c r="P84" s="311"/>
      <c r="Q84" s="311"/>
      <c r="R84" s="311"/>
      <c r="S84" s="311"/>
      <c r="T84" s="311"/>
      <c r="U84" s="311"/>
      <c r="V84" s="311"/>
    </row>
    <row r="85" spans="1:47" s="182" customFormat="1" ht="16.5" hidden="1" customHeight="1" x14ac:dyDescent="0.2">
      <c r="A85" s="311"/>
      <c r="B85" s="333"/>
      <c r="C85" s="311"/>
      <c r="D85" s="311"/>
      <c r="E85" s="440" t="str">
        <f>E7</f>
        <v>Čechtická, Praha</v>
      </c>
      <c r="F85" s="441"/>
      <c r="G85" s="441"/>
      <c r="H85" s="441"/>
      <c r="I85" s="210"/>
      <c r="J85" s="311"/>
      <c r="K85" s="311"/>
      <c r="L85" s="333"/>
      <c r="M85" s="311"/>
      <c r="N85" s="311"/>
      <c r="O85" s="311"/>
      <c r="P85" s="311"/>
      <c r="Q85" s="311"/>
      <c r="R85" s="311"/>
      <c r="S85" s="311"/>
      <c r="T85" s="311"/>
      <c r="U85" s="311"/>
      <c r="V85" s="311"/>
    </row>
    <row r="86" spans="1:47" s="182" customFormat="1" ht="12" hidden="1" customHeight="1" x14ac:dyDescent="0.2">
      <c r="A86" s="311"/>
      <c r="B86" s="333"/>
      <c r="C86" s="331" t="s">
        <v>1256</v>
      </c>
      <c r="D86" s="311"/>
      <c r="E86" s="311"/>
      <c r="F86" s="311"/>
      <c r="G86" s="311"/>
      <c r="H86" s="311"/>
      <c r="I86" s="210"/>
      <c r="J86" s="311"/>
      <c r="K86" s="311"/>
      <c r="L86" s="333"/>
      <c r="M86" s="311"/>
      <c r="N86" s="311"/>
      <c r="O86" s="311"/>
      <c r="P86" s="311"/>
      <c r="Q86" s="311"/>
      <c r="R86" s="311"/>
      <c r="S86" s="311"/>
      <c r="T86" s="311"/>
      <c r="U86" s="311"/>
      <c r="V86" s="311"/>
    </row>
    <row r="87" spans="1:47" s="182" customFormat="1" ht="16.5" hidden="1" customHeight="1" x14ac:dyDescent="0.2">
      <c r="A87" s="311"/>
      <c r="B87" s="333"/>
      <c r="C87" s="311"/>
      <c r="D87" s="311"/>
      <c r="E87" s="442" t="str">
        <f>E9</f>
        <v>06 - ELI</v>
      </c>
      <c r="F87" s="443"/>
      <c r="G87" s="443"/>
      <c r="H87" s="443"/>
      <c r="I87" s="210"/>
      <c r="J87" s="311"/>
      <c r="K87" s="311"/>
      <c r="L87" s="333"/>
      <c r="M87" s="311"/>
      <c r="N87" s="311"/>
      <c r="O87" s="311"/>
      <c r="P87" s="311"/>
      <c r="Q87" s="311"/>
      <c r="R87" s="311"/>
      <c r="S87" s="311"/>
      <c r="T87" s="311"/>
      <c r="U87" s="311"/>
      <c r="V87" s="311"/>
    </row>
    <row r="88" spans="1:47" s="182" customFormat="1" ht="6.95" hidden="1" customHeight="1" x14ac:dyDescent="0.2">
      <c r="A88" s="311"/>
      <c r="B88" s="333"/>
      <c r="C88" s="311"/>
      <c r="D88" s="311"/>
      <c r="E88" s="311"/>
      <c r="F88" s="311"/>
      <c r="G88" s="311"/>
      <c r="H88" s="311"/>
      <c r="I88" s="210"/>
      <c r="J88" s="311"/>
      <c r="K88" s="311"/>
      <c r="L88" s="333"/>
      <c r="M88" s="311"/>
      <c r="N88" s="311"/>
      <c r="O88" s="311"/>
      <c r="P88" s="311"/>
      <c r="Q88" s="311"/>
      <c r="R88" s="311"/>
      <c r="S88" s="311"/>
      <c r="T88" s="311"/>
      <c r="U88" s="311"/>
      <c r="V88" s="311"/>
    </row>
    <row r="89" spans="1:47" s="182" customFormat="1" ht="12" hidden="1" customHeight="1" x14ac:dyDescent="0.2">
      <c r="A89" s="311"/>
      <c r="B89" s="333"/>
      <c r="C89" s="331" t="s">
        <v>1261</v>
      </c>
      <c r="D89" s="311"/>
      <c r="E89" s="311"/>
      <c r="F89" s="335" t="str">
        <f>F12</f>
        <v xml:space="preserve"> </v>
      </c>
      <c r="G89" s="311"/>
      <c r="H89" s="311"/>
      <c r="I89" s="426" t="s">
        <v>1262</v>
      </c>
      <c r="J89" s="382" t="str">
        <f>IF(J12="","",J12)</f>
        <v>28. 6. 2023</v>
      </c>
      <c r="K89" s="311"/>
      <c r="L89" s="333"/>
      <c r="M89" s="311"/>
      <c r="N89" s="311"/>
      <c r="O89" s="311"/>
      <c r="P89" s="311"/>
      <c r="Q89" s="311"/>
      <c r="R89" s="311"/>
      <c r="S89" s="311"/>
      <c r="T89" s="311"/>
      <c r="U89" s="311"/>
      <c r="V89" s="311"/>
    </row>
    <row r="90" spans="1:47" s="182" customFormat="1" ht="6.95" hidden="1" customHeight="1" x14ac:dyDescent="0.2">
      <c r="A90" s="311"/>
      <c r="B90" s="333"/>
      <c r="C90" s="311"/>
      <c r="D90" s="311"/>
      <c r="E90" s="311"/>
      <c r="F90" s="311"/>
      <c r="G90" s="311"/>
      <c r="H90" s="311"/>
      <c r="I90" s="210"/>
      <c r="J90" s="311"/>
      <c r="K90" s="311"/>
      <c r="L90" s="333"/>
      <c r="M90" s="311"/>
      <c r="N90" s="311"/>
      <c r="O90" s="311"/>
      <c r="P90" s="311"/>
      <c r="Q90" s="311"/>
      <c r="R90" s="311"/>
      <c r="S90" s="311"/>
      <c r="T90" s="311"/>
      <c r="U90" s="311"/>
      <c r="V90" s="311"/>
    </row>
    <row r="91" spans="1:47" s="182" customFormat="1" ht="15.2" hidden="1" customHeight="1" x14ac:dyDescent="0.2">
      <c r="A91" s="311"/>
      <c r="B91" s="333"/>
      <c r="C91" s="331" t="s">
        <v>1263</v>
      </c>
      <c r="D91" s="311"/>
      <c r="E91" s="311"/>
      <c r="F91" s="335" t="str">
        <f>E15</f>
        <v xml:space="preserve"> </v>
      </c>
      <c r="G91" s="311"/>
      <c r="H91" s="311"/>
      <c r="I91" s="426" t="s">
        <v>14</v>
      </c>
      <c r="J91" s="388" t="str">
        <f>E21</f>
        <v xml:space="preserve"> </v>
      </c>
      <c r="K91" s="311"/>
      <c r="L91" s="333"/>
      <c r="M91" s="311"/>
      <c r="N91" s="311"/>
      <c r="O91" s="311"/>
      <c r="P91" s="311"/>
      <c r="Q91" s="311"/>
      <c r="R91" s="311"/>
      <c r="S91" s="311"/>
      <c r="T91" s="311"/>
      <c r="U91" s="311"/>
      <c r="V91" s="311"/>
    </row>
    <row r="92" spans="1:47" s="182" customFormat="1" ht="15.2" hidden="1" customHeight="1" x14ac:dyDescent="0.2">
      <c r="A92" s="311"/>
      <c r="B92" s="333"/>
      <c r="C92" s="331" t="s">
        <v>1826</v>
      </c>
      <c r="D92" s="311"/>
      <c r="E92" s="311"/>
      <c r="F92" s="335" t="str">
        <f>IF(E18="","",E18)</f>
        <v>Vyplň údaj</v>
      </c>
      <c r="G92" s="311"/>
      <c r="H92" s="311"/>
      <c r="I92" s="426" t="s">
        <v>1265</v>
      </c>
      <c r="J92" s="388" t="str">
        <f>E24</f>
        <v xml:space="preserve"> </v>
      </c>
      <c r="K92" s="311"/>
      <c r="L92" s="333"/>
      <c r="M92" s="311"/>
      <c r="N92" s="311"/>
      <c r="O92" s="311"/>
      <c r="P92" s="311"/>
      <c r="Q92" s="311"/>
      <c r="R92" s="311"/>
      <c r="S92" s="311"/>
      <c r="T92" s="311"/>
      <c r="U92" s="311"/>
      <c r="V92" s="311"/>
    </row>
    <row r="93" spans="1:47" s="182" customFormat="1" ht="10.35" hidden="1" customHeight="1" x14ac:dyDescent="0.2">
      <c r="A93" s="311"/>
      <c r="B93" s="333"/>
      <c r="C93" s="311"/>
      <c r="D93" s="311"/>
      <c r="E93" s="311"/>
      <c r="F93" s="311"/>
      <c r="G93" s="311"/>
      <c r="H93" s="311"/>
      <c r="I93" s="210"/>
      <c r="J93" s="311"/>
      <c r="K93" s="311"/>
      <c r="L93" s="333"/>
      <c r="M93" s="311"/>
      <c r="N93" s="311"/>
      <c r="O93" s="311"/>
      <c r="P93" s="311"/>
      <c r="Q93" s="311"/>
      <c r="R93" s="311"/>
      <c r="S93" s="311"/>
      <c r="T93" s="311"/>
      <c r="U93" s="311"/>
      <c r="V93" s="311"/>
    </row>
    <row r="94" spans="1:47" s="182" customFormat="1" ht="29.25" hidden="1" customHeight="1" x14ac:dyDescent="0.2">
      <c r="A94" s="311"/>
      <c r="B94" s="333"/>
      <c r="C94" s="351" t="s">
        <v>1282</v>
      </c>
      <c r="D94" s="320"/>
      <c r="E94" s="320"/>
      <c r="F94" s="320"/>
      <c r="G94" s="320"/>
      <c r="H94" s="320"/>
      <c r="I94" s="436"/>
      <c r="J94" s="389" t="s">
        <v>1283</v>
      </c>
      <c r="K94" s="320"/>
      <c r="L94" s="333"/>
      <c r="M94" s="311"/>
      <c r="N94" s="311"/>
      <c r="O94" s="311"/>
      <c r="P94" s="311"/>
      <c r="Q94" s="311"/>
      <c r="R94" s="311"/>
      <c r="S94" s="311"/>
      <c r="T94" s="311"/>
      <c r="U94" s="311"/>
      <c r="V94" s="311"/>
    </row>
    <row r="95" spans="1:47" s="182" customFormat="1" ht="10.35" hidden="1" customHeight="1" x14ac:dyDescent="0.2">
      <c r="A95" s="311"/>
      <c r="B95" s="333"/>
      <c r="C95" s="311"/>
      <c r="D95" s="311"/>
      <c r="E95" s="311"/>
      <c r="F95" s="311"/>
      <c r="G95" s="311"/>
      <c r="H95" s="311"/>
      <c r="I95" s="210"/>
      <c r="J95" s="311"/>
      <c r="K95" s="311"/>
      <c r="L95" s="333"/>
      <c r="M95" s="311"/>
      <c r="N95" s="311"/>
      <c r="O95" s="311"/>
      <c r="P95" s="311"/>
      <c r="Q95" s="311"/>
      <c r="R95" s="311"/>
      <c r="S95" s="311"/>
      <c r="T95" s="311"/>
      <c r="U95" s="311"/>
      <c r="V95" s="311"/>
    </row>
    <row r="96" spans="1:47" s="182" customFormat="1" ht="22.9" hidden="1" customHeight="1" x14ac:dyDescent="0.2">
      <c r="A96" s="311"/>
      <c r="B96" s="333"/>
      <c r="C96" s="352" t="s">
        <v>1284</v>
      </c>
      <c r="D96" s="311"/>
      <c r="E96" s="311"/>
      <c r="F96" s="311"/>
      <c r="G96" s="311"/>
      <c r="H96" s="311"/>
      <c r="I96" s="210"/>
      <c r="J96" s="384">
        <f>J119</f>
        <v>0</v>
      </c>
      <c r="K96" s="311"/>
      <c r="L96" s="333"/>
      <c r="M96" s="311"/>
      <c r="N96" s="311"/>
      <c r="O96" s="311"/>
      <c r="P96" s="311"/>
      <c r="Q96" s="311"/>
      <c r="R96" s="311"/>
      <c r="S96" s="311"/>
      <c r="T96" s="311"/>
      <c r="U96" s="311"/>
      <c r="V96" s="311"/>
      <c r="AU96" s="179" t="s">
        <v>1285</v>
      </c>
    </row>
    <row r="97" spans="1:22" s="192" customFormat="1" ht="24.95" hidden="1" customHeight="1" x14ac:dyDescent="0.2">
      <c r="A97" s="353"/>
      <c r="B97" s="354"/>
      <c r="C97" s="353"/>
      <c r="D97" s="355" t="s">
        <v>1289</v>
      </c>
      <c r="E97" s="321"/>
      <c r="F97" s="321"/>
      <c r="G97" s="321"/>
      <c r="H97" s="321"/>
      <c r="I97" s="437"/>
      <c r="J97" s="390">
        <f>J120</f>
        <v>0</v>
      </c>
      <c r="K97" s="353"/>
      <c r="L97" s="354"/>
      <c r="M97" s="353"/>
      <c r="N97" s="353"/>
      <c r="O97" s="353"/>
      <c r="P97" s="353"/>
      <c r="Q97" s="353"/>
      <c r="R97" s="353"/>
      <c r="S97" s="353"/>
      <c r="T97" s="353"/>
      <c r="U97" s="353"/>
      <c r="V97" s="353"/>
    </row>
    <row r="98" spans="1:22" s="194" customFormat="1" ht="19.899999999999999" hidden="1" customHeight="1" x14ac:dyDescent="0.2">
      <c r="A98" s="356"/>
      <c r="B98" s="357"/>
      <c r="C98" s="356"/>
      <c r="D98" s="358" t="s">
        <v>1739</v>
      </c>
      <c r="E98" s="322"/>
      <c r="F98" s="322"/>
      <c r="G98" s="322"/>
      <c r="H98" s="322"/>
      <c r="I98" s="438"/>
      <c r="J98" s="391">
        <f>J121</f>
        <v>0</v>
      </c>
      <c r="K98" s="356"/>
      <c r="L98" s="357"/>
      <c r="M98" s="356"/>
      <c r="N98" s="356"/>
      <c r="O98" s="356"/>
      <c r="P98" s="356"/>
      <c r="Q98" s="356"/>
      <c r="R98" s="356"/>
      <c r="S98" s="356"/>
      <c r="T98" s="356"/>
      <c r="U98" s="356"/>
      <c r="V98" s="356"/>
    </row>
    <row r="99" spans="1:22" s="192" customFormat="1" ht="24.95" hidden="1" customHeight="1" x14ac:dyDescent="0.2">
      <c r="A99" s="353"/>
      <c r="B99" s="354"/>
      <c r="C99" s="353"/>
      <c r="D99" s="355" t="s">
        <v>1582</v>
      </c>
      <c r="E99" s="321"/>
      <c r="F99" s="321"/>
      <c r="G99" s="321"/>
      <c r="H99" s="321"/>
      <c r="I99" s="437"/>
      <c r="J99" s="390">
        <f>J184</f>
        <v>0</v>
      </c>
      <c r="K99" s="353"/>
      <c r="L99" s="354"/>
      <c r="M99" s="353"/>
      <c r="N99" s="353"/>
      <c r="O99" s="353"/>
      <c r="P99" s="353"/>
      <c r="Q99" s="353"/>
      <c r="R99" s="353"/>
      <c r="S99" s="353"/>
      <c r="T99" s="353"/>
      <c r="U99" s="353"/>
      <c r="V99" s="353"/>
    </row>
    <row r="100" spans="1:22" s="182" customFormat="1" ht="21.75" hidden="1" customHeight="1" x14ac:dyDescent="0.2">
      <c r="A100" s="311"/>
      <c r="B100" s="333"/>
      <c r="C100" s="311"/>
      <c r="D100" s="311"/>
      <c r="E100" s="311"/>
      <c r="F100" s="311"/>
      <c r="G100" s="311"/>
      <c r="H100" s="311"/>
      <c r="I100" s="210"/>
      <c r="J100" s="311"/>
      <c r="K100" s="311"/>
      <c r="L100" s="333"/>
      <c r="M100" s="311"/>
      <c r="N100" s="311"/>
      <c r="O100" s="311"/>
      <c r="P100" s="311"/>
      <c r="Q100" s="311"/>
      <c r="R100" s="311"/>
      <c r="S100" s="311"/>
      <c r="T100" s="311"/>
      <c r="U100" s="311"/>
      <c r="V100" s="311"/>
    </row>
    <row r="101" spans="1:22" s="182" customFormat="1" ht="6.95" hidden="1" customHeight="1" x14ac:dyDescent="0.2">
      <c r="A101" s="311"/>
      <c r="B101" s="349"/>
      <c r="C101" s="318"/>
      <c r="D101" s="318"/>
      <c r="E101" s="318"/>
      <c r="F101" s="318"/>
      <c r="G101" s="318"/>
      <c r="H101" s="318"/>
      <c r="I101" s="434"/>
      <c r="J101" s="318"/>
      <c r="K101" s="318"/>
      <c r="L101" s="333"/>
      <c r="M101" s="311"/>
      <c r="N101" s="311"/>
      <c r="O101" s="311"/>
      <c r="P101" s="311"/>
      <c r="Q101" s="311"/>
      <c r="R101" s="311"/>
      <c r="S101" s="311"/>
      <c r="T101" s="311"/>
      <c r="U101" s="311"/>
      <c r="V101" s="311"/>
    </row>
    <row r="102" spans="1:22" hidden="1" x14ac:dyDescent="0.2"/>
    <row r="103" spans="1:22" hidden="1" x14ac:dyDescent="0.2"/>
    <row r="104" spans="1:22" hidden="1" x14ac:dyDescent="0.2"/>
    <row r="105" spans="1:22" s="182" customFormat="1" ht="6.95" customHeight="1" x14ac:dyDescent="0.2">
      <c r="A105" s="311"/>
      <c r="B105" s="350"/>
      <c r="C105" s="319"/>
      <c r="D105" s="319"/>
      <c r="E105" s="319"/>
      <c r="F105" s="319"/>
      <c r="G105" s="319"/>
      <c r="H105" s="319"/>
      <c r="I105" s="435"/>
      <c r="J105" s="319"/>
      <c r="K105" s="319"/>
      <c r="L105" s="333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</row>
    <row r="106" spans="1:22" s="182" customFormat="1" ht="24.95" customHeight="1" x14ac:dyDescent="0.2">
      <c r="A106" s="311"/>
      <c r="B106" s="333"/>
      <c r="C106" s="330" t="s">
        <v>1293</v>
      </c>
      <c r="D106" s="311"/>
      <c r="E106" s="311"/>
      <c r="F106" s="311"/>
      <c r="G106" s="311"/>
      <c r="H106" s="311"/>
      <c r="I106" s="210"/>
      <c r="J106" s="311"/>
      <c r="K106" s="311"/>
      <c r="L106" s="333"/>
      <c r="M106" s="311"/>
      <c r="N106" s="311"/>
      <c r="O106" s="311"/>
      <c r="P106" s="311"/>
      <c r="Q106" s="311"/>
      <c r="R106" s="311"/>
      <c r="S106" s="311"/>
      <c r="T106" s="311"/>
      <c r="U106" s="311"/>
      <c r="V106" s="311"/>
    </row>
    <row r="107" spans="1:22" s="182" customFormat="1" ht="6.95" customHeight="1" x14ac:dyDescent="0.2">
      <c r="A107" s="311"/>
      <c r="B107" s="333"/>
      <c r="C107" s="311"/>
      <c r="D107" s="311"/>
      <c r="E107" s="311"/>
      <c r="F107" s="311"/>
      <c r="G107" s="311"/>
      <c r="H107" s="311"/>
      <c r="I107" s="210"/>
      <c r="J107" s="311"/>
      <c r="K107" s="311"/>
      <c r="L107" s="333"/>
      <c r="M107" s="311"/>
      <c r="N107" s="311"/>
      <c r="O107" s="311"/>
      <c r="P107" s="311"/>
      <c r="Q107" s="311"/>
      <c r="R107" s="311"/>
      <c r="S107" s="311"/>
      <c r="T107" s="311"/>
      <c r="U107" s="311"/>
      <c r="V107" s="311"/>
    </row>
    <row r="108" spans="1:22" s="182" customFormat="1" ht="12" customHeight="1" x14ac:dyDescent="0.2">
      <c r="A108" s="311"/>
      <c r="B108" s="333"/>
      <c r="C108" s="331" t="s">
        <v>16</v>
      </c>
      <c r="D108" s="311"/>
      <c r="E108" s="311"/>
      <c r="F108" s="311"/>
      <c r="G108" s="311"/>
      <c r="H108" s="311"/>
      <c r="I108" s="210"/>
      <c r="J108" s="311"/>
      <c r="K108" s="311"/>
      <c r="L108" s="333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</row>
    <row r="109" spans="1:22" s="182" customFormat="1" ht="16.5" customHeight="1" x14ac:dyDescent="0.2">
      <c r="A109" s="311"/>
      <c r="B109" s="333"/>
      <c r="C109" s="311"/>
      <c r="D109" s="311"/>
      <c r="E109" s="440" t="str">
        <f>E7</f>
        <v>Čechtická, Praha</v>
      </c>
      <c r="F109" s="441"/>
      <c r="G109" s="441"/>
      <c r="H109" s="441"/>
      <c r="I109" s="210"/>
      <c r="J109" s="311"/>
      <c r="K109" s="311"/>
      <c r="L109" s="333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</row>
    <row r="110" spans="1:22" s="182" customFormat="1" ht="12" customHeight="1" x14ac:dyDescent="0.2">
      <c r="A110" s="311"/>
      <c r="B110" s="333"/>
      <c r="C110" s="331" t="s">
        <v>1256</v>
      </c>
      <c r="D110" s="311"/>
      <c r="E110" s="311"/>
      <c r="F110" s="311"/>
      <c r="G110" s="311"/>
      <c r="H110" s="311"/>
      <c r="I110" s="210"/>
      <c r="J110" s="311"/>
      <c r="K110" s="311"/>
      <c r="L110" s="333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</row>
    <row r="111" spans="1:22" s="182" customFormat="1" ht="16.5" customHeight="1" x14ac:dyDescent="0.2">
      <c r="A111" s="311"/>
      <c r="B111" s="333"/>
      <c r="C111" s="311"/>
      <c r="D111" s="311"/>
      <c r="E111" s="442" t="str">
        <f>E9</f>
        <v>06 - ELI</v>
      </c>
      <c r="F111" s="443"/>
      <c r="G111" s="443"/>
      <c r="H111" s="443"/>
      <c r="I111" s="210"/>
      <c r="J111" s="311"/>
      <c r="K111" s="311"/>
      <c r="L111" s="333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/>
    </row>
    <row r="112" spans="1:22" s="182" customFormat="1" ht="6.95" customHeight="1" x14ac:dyDescent="0.2">
      <c r="A112" s="311"/>
      <c r="B112" s="333"/>
      <c r="C112" s="311"/>
      <c r="D112" s="311"/>
      <c r="E112" s="311"/>
      <c r="F112" s="311"/>
      <c r="G112" s="311"/>
      <c r="H112" s="311"/>
      <c r="I112" s="210"/>
      <c r="J112" s="311"/>
      <c r="K112" s="311"/>
      <c r="L112" s="333"/>
      <c r="M112" s="311"/>
      <c r="N112" s="311"/>
      <c r="O112" s="311"/>
      <c r="P112" s="311"/>
      <c r="Q112" s="311"/>
      <c r="R112" s="311"/>
      <c r="S112" s="311"/>
      <c r="T112" s="311"/>
      <c r="U112" s="311"/>
      <c r="V112" s="311"/>
    </row>
    <row r="113" spans="1:65" s="182" customFormat="1" ht="12" customHeight="1" x14ac:dyDescent="0.2">
      <c r="A113" s="311"/>
      <c r="B113" s="333"/>
      <c r="C113" s="331" t="s">
        <v>1261</v>
      </c>
      <c r="D113" s="311"/>
      <c r="E113" s="311"/>
      <c r="F113" s="335" t="str">
        <f>F12</f>
        <v xml:space="preserve"> </v>
      </c>
      <c r="G113" s="311"/>
      <c r="H113" s="311"/>
      <c r="I113" s="426" t="s">
        <v>1262</v>
      </c>
      <c r="J113" s="423" t="str">
        <f>IF(J12="","",J12)</f>
        <v>28. 6. 2023</v>
      </c>
      <c r="K113" s="311"/>
      <c r="L113" s="333"/>
      <c r="M113" s="311"/>
      <c r="N113" s="311"/>
      <c r="O113" s="311"/>
      <c r="P113" s="311"/>
      <c r="Q113" s="311"/>
      <c r="R113" s="311"/>
      <c r="S113" s="311"/>
      <c r="T113" s="311"/>
      <c r="U113" s="311"/>
      <c r="V113" s="311"/>
    </row>
    <row r="114" spans="1:65" s="182" customFormat="1" ht="6.95" customHeight="1" x14ac:dyDescent="0.2">
      <c r="A114" s="311"/>
      <c r="B114" s="333"/>
      <c r="C114" s="311"/>
      <c r="D114" s="311"/>
      <c r="E114" s="311"/>
      <c r="F114" s="311"/>
      <c r="G114" s="311"/>
      <c r="H114" s="311"/>
      <c r="I114" s="210"/>
      <c r="J114" s="311"/>
      <c r="K114" s="311"/>
      <c r="L114" s="333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</row>
    <row r="115" spans="1:65" s="182" customFormat="1" ht="15.2" customHeight="1" x14ac:dyDescent="0.2">
      <c r="A115" s="311"/>
      <c r="B115" s="333"/>
      <c r="C115" s="331" t="s">
        <v>1263</v>
      </c>
      <c r="D115" s="311"/>
      <c r="E115" s="311"/>
      <c r="F115" s="335" t="str">
        <f>E15</f>
        <v xml:space="preserve"> </v>
      </c>
      <c r="G115" s="311"/>
      <c r="H115" s="311"/>
      <c r="I115" s="426" t="s">
        <v>14</v>
      </c>
      <c r="J115" s="388" t="str">
        <f>E21</f>
        <v xml:space="preserve"> </v>
      </c>
      <c r="K115" s="311"/>
      <c r="L115" s="333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</row>
    <row r="116" spans="1:65" s="182" customFormat="1" ht="15.2" customHeight="1" x14ac:dyDescent="0.2">
      <c r="A116" s="311"/>
      <c r="B116" s="333"/>
      <c r="C116" s="331" t="s">
        <v>1826</v>
      </c>
      <c r="D116" s="311"/>
      <c r="E116" s="311"/>
      <c r="F116" s="422" t="str">
        <f>IF(E18="","",E18)</f>
        <v>Vyplň údaj</v>
      </c>
      <c r="G116" s="311"/>
      <c r="H116" s="311"/>
      <c r="I116" s="426" t="s">
        <v>1265</v>
      </c>
      <c r="J116" s="388" t="str">
        <f>E24</f>
        <v xml:space="preserve"> </v>
      </c>
      <c r="K116" s="311"/>
      <c r="L116" s="333"/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</row>
    <row r="117" spans="1:65" s="182" customFormat="1" ht="10.35" customHeight="1" x14ac:dyDescent="0.2">
      <c r="A117" s="311"/>
      <c r="B117" s="333"/>
      <c r="C117" s="311"/>
      <c r="D117" s="311"/>
      <c r="E117" s="311"/>
      <c r="F117" s="311"/>
      <c r="G117" s="311"/>
      <c r="H117" s="311"/>
      <c r="I117" s="210"/>
      <c r="J117" s="311"/>
      <c r="K117" s="311"/>
      <c r="L117" s="333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</row>
    <row r="118" spans="1:65" s="72" customFormat="1" ht="29.25" customHeight="1" x14ac:dyDescent="0.2">
      <c r="A118" s="359"/>
      <c r="B118" s="360"/>
      <c r="C118" s="361" t="s">
        <v>1294</v>
      </c>
      <c r="D118" s="323" t="s">
        <v>1295</v>
      </c>
      <c r="E118" s="323" t="s">
        <v>1296</v>
      </c>
      <c r="F118" s="323" t="s">
        <v>893</v>
      </c>
      <c r="G118" s="323" t="s">
        <v>76</v>
      </c>
      <c r="H118" s="323" t="s">
        <v>77</v>
      </c>
      <c r="I118" s="439" t="s">
        <v>1297</v>
      </c>
      <c r="J118" s="392" t="s">
        <v>1283</v>
      </c>
      <c r="K118" s="393" t="s">
        <v>1298</v>
      </c>
      <c r="L118" s="360"/>
      <c r="M118" s="394" t="s">
        <v>1259</v>
      </c>
      <c r="N118" s="395" t="s">
        <v>81</v>
      </c>
      <c r="O118" s="395" t="s">
        <v>1299</v>
      </c>
      <c r="P118" s="395" t="s">
        <v>1300</v>
      </c>
      <c r="Q118" s="395" t="s">
        <v>1301</v>
      </c>
      <c r="R118" s="395" t="s">
        <v>1302</v>
      </c>
      <c r="S118" s="395" t="s">
        <v>1303</v>
      </c>
      <c r="T118" s="395" t="s">
        <v>1304</v>
      </c>
      <c r="U118" s="396" t="s">
        <v>92</v>
      </c>
      <c r="V118" s="359"/>
    </row>
    <row r="119" spans="1:65" s="182" customFormat="1" ht="22.9" customHeight="1" x14ac:dyDescent="0.25">
      <c r="A119" s="311"/>
      <c r="B119" s="333"/>
      <c r="C119" s="362" t="s">
        <v>1305</v>
      </c>
      <c r="D119" s="311"/>
      <c r="E119" s="311"/>
      <c r="F119" s="311"/>
      <c r="G119" s="311"/>
      <c r="H119" s="311"/>
      <c r="I119" s="210"/>
      <c r="J119" s="397">
        <f>BK119</f>
        <v>0</v>
      </c>
      <c r="K119" s="311"/>
      <c r="L119" s="333"/>
      <c r="M119" s="398"/>
      <c r="N119" s="314"/>
      <c r="O119" s="314"/>
      <c r="P119" s="399">
        <f>P120+P184</f>
        <v>0</v>
      </c>
      <c r="Q119" s="314"/>
      <c r="R119" s="399">
        <f>R120+R184</f>
        <v>0.25111</v>
      </c>
      <c r="S119" s="314"/>
      <c r="T119" s="399">
        <f>T120+T184</f>
        <v>0</v>
      </c>
      <c r="U119" s="400"/>
      <c r="V119" s="311"/>
      <c r="AT119" s="179" t="s">
        <v>895</v>
      </c>
      <c r="AU119" s="179" t="s">
        <v>1285</v>
      </c>
      <c r="BK119" s="197">
        <f>BK120+BK184</f>
        <v>0</v>
      </c>
    </row>
    <row r="120" spans="1:65" s="198" customFormat="1" ht="25.9" customHeight="1" x14ac:dyDescent="0.2">
      <c r="A120" s="324"/>
      <c r="B120" s="363"/>
      <c r="C120" s="324"/>
      <c r="D120" s="364" t="s">
        <v>895</v>
      </c>
      <c r="E120" s="365" t="s">
        <v>18</v>
      </c>
      <c r="F120" s="365" t="s">
        <v>904</v>
      </c>
      <c r="G120" s="324"/>
      <c r="H120" s="324"/>
      <c r="I120" s="208"/>
      <c r="J120" s="401">
        <f>BK120</f>
        <v>0</v>
      </c>
      <c r="K120" s="324"/>
      <c r="L120" s="363"/>
      <c r="M120" s="402"/>
      <c r="N120" s="324"/>
      <c r="O120" s="324"/>
      <c r="P120" s="403">
        <f>P121</f>
        <v>0</v>
      </c>
      <c r="Q120" s="324"/>
      <c r="R120" s="403">
        <f>R121</f>
        <v>0.25111</v>
      </c>
      <c r="S120" s="324"/>
      <c r="T120" s="403">
        <f>T121</f>
        <v>0</v>
      </c>
      <c r="U120" s="404"/>
      <c r="V120" s="324"/>
      <c r="AR120" s="199" t="s">
        <v>1226</v>
      </c>
      <c r="AT120" s="200" t="s">
        <v>895</v>
      </c>
      <c r="AU120" s="200" t="s">
        <v>1306</v>
      </c>
      <c r="AY120" s="199" t="s">
        <v>1307</v>
      </c>
      <c r="BK120" s="201">
        <f>BK121</f>
        <v>0</v>
      </c>
    </row>
    <row r="121" spans="1:65" s="198" customFormat="1" ht="22.9" customHeight="1" x14ac:dyDescent="0.2">
      <c r="A121" s="324"/>
      <c r="B121" s="363"/>
      <c r="C121" s="324"/>
      <c r="D121" s="364" t="s">
        <v>895</v>
      </c>
      <c r="E121" s="366" t="s">
        <v>1172</v>
      </c>
      <c r="F121" s="366" t="s">
        <v>1173</v>
      </c>
      <c r="G121" s="324"/>
      <c r="H121" s="324"/>
      <c r="I121" s="208"/>
      <c r="J121" s="405">
        <f>BK121</f>
        <v>0</v>
      </c>
      <c r="K121" s="324"/>
      <c r="L121" s="363"/>
      <c r="M121" s="402"/>
      <c r="N121" s="324"/>
      <c r="O121" s="324"/>
      <c r="P121" s="403">
        <f>SUM(P122:P183)</f>
        <v>0</v>
      </c>
      <c r="Q121" s="324"/>
      <c r="R121" s="403">
        <f>SUM(R122:R183)</f>
        <v>0.25111</v>
      </c>
      <c r="S121" s="324"/>
      <c r="T121" s="403">
        <f>SUM(T122:T183)</f>
        <v>0</v>
      </c>
      <c r="U121" s="404"/>
      <c r="V121" s="324"/>
      <c r="AR121" s="199" t="s">
        <v>1226</v>
      </c>
      <c r="AT121" s="200" t="s">
        <v>895</v>
      </c>
      <c r="AU121" s="200" t="s">
        <v>1245</v>
      </c>
      <c r="AY121" s="199" t="s">
        <v>1307</v>
      </c>
      <c r="BK121" s="201">
        <f>SUM(BK122:BK183)</f>
        <v>0</v>
      </c>
    </row>
    <row r="122" spans="1:65" s="182" customFormat="1" ht="16.5" customHeight="1" x14ac:dyDescent="0.2">
      <c r="A122" s="311"/>
      <c r="B122" s="333"/>
      <c r="C122" s="367" t="s">
        <v>1651</v>
      </c>
      <c r="D122" s="367" t="s">
        <v>898</v>
      </c>
      <c r="E122" s="368" t="s">
        <v>1174</v>
      </c>
      <c r="F122" s="369" t="s">
        <v>1175</v>
      </c>
      <c r="G122" s="370" t="s">
        <v>365</v>
      </c>
      <c r="H122" s="326">
        <v>1</v>
      </c>
      <c r="I122" s="209"/>
      <c r="J122" s="406">
        <f>ROUND(I122*H122,2)</f>
        <v>0</v>
      </c>
      <c r="K122" s="407"/>
      <c r="L122" s="333"/>
      <c r="M122" s="408" t="s">
        <v>1259</v>
      </c>
      <c r="N122" s="409" t="s">
        <v>1271</v>
      </c>
      <c r="O122" s="311"/>
      <c r="P122" s="410">
        <f>O122*H122</f>
        <v>0</v>
      </c>
      <c r="Q122" s="410">
        <v>0</v>
      </c>
      <c r="R122" s="410">
        <f>Q122*H122</f>
        <v>0</v>
      </c>
      <c r="S122" s="410">
        <v>0</v>
      </c>
      <c r="T122" s="410">
        <f>S122*H122</f>
        <v>0</v>
      </c>
      <c r="U122" s="411" t="s">
        <v>1259</v>
      </c>
      <c r="V122" s="311"/>
      <c r="AR122" s="202" t="s">
        <v>1331</v>
      </c>
      <c r="AT122" s="202" t="s">
        <v>898</v>
      </c>
      <c r="AU122" s="202" t="s">
        <v>1226</v>
      </c>
      <c r="AY122" s="179" t="s">
        <v>1307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9" t="s">
        <v>1245</v>
      </c>
      <c r="BK122" s="203">
        <f>ROUND(I122*H122,2)</f>
        <v>0</v>
      </c>
      <c r="BL122" s="179" t="s">
        <v>1331</v>
      </c>
      <c r="BM122" s="202" t="s">
        <v>1740</v>
      </c>
    </row>
    <row r="123" spans="1:65" s="182" customFormat="1" x14ac:dyDescent="0.2">
      <c r="A123" s="311"/>
      <c r="B123" s="333"/>
      <c r="C123" s="311"/>
      <c r="D123" s="371" t="s">
        <v>1310</v>
      </c>
      <c r="E123" s="311"/>
      <c r="F123" s="372" t="s">
        <v>1741</v>
      </c>
      <c r="G123" s="311"/>
      <c r="H123" s="311"/>
      <c r="I123" s="210"/>
      <c r="J123" s="311"/>
      <c r="K123" s="311"/>
      <c r="L123" s="333"/>
      <c r="M123" s="412"/>
      <c r="N123" s="311"/>
      <c r="O123" s="311"/>
      <c r="P123" s="311"/>
      <c r="Q123" s="311"/>
      <c r="R123" s="311"/>
      <c r="S123" s="311"/>
      <c r="T123" s="311"/>
      <c r="U123" s="413"/>
      <c r="V123" s="311"/>
      <c r="AT123" s="179" t="s">
        <v>1310</v>
      </c>
      <c r="AU123" s="179" t="s">
        <v>1226</v>
      </c>
    </row>
    <row r="124" spans="1:65" s="182" customFormat="1" ht="24.2" customHeight="1" x14ac:dyDescent="0.2">
      <c r="A124" s="311"/>
      <c r="B124" s="333"/>
      <c r="C124" s="367" t="s">
        <v>1658</v>
      </c>
      <c r="D124" s="367" t="s">
        <v>898</v>
      </c>
      <c r="E124" s="368" t="s">
        <v>1176</v>
      </c>
      <c r="F124" s="369" t="s">
        <v>1177</v>
      </c>
      <c r="G124" s="370" t="s">
        <v>292</v>
      </c>
      <c r="H124" s="326">
        <v>107</v>
      </c>
      <c r="I124" s="209"/>
      <c r="J124" s="406">
        <f>ROUND(I124*H124,2)</f>
        <v>0</v>
      </c>
      <c r="K124" s="407"/>
      <c r="L124" s="333"/>
      <c r="M124" s="408" t="s">
        <v>1259</v>
      </c>
      <c r="N124" s="409" t="s">
        <v>1271</v>
      </c>
      <c r="O124" s="311"/>
      <c r="P124" s="410">
        <f>O124*H124</f>
        <v>0</v>
      </c>
      <c r="Q124" s="410">
        <v>0</v>
      </c>
      <c r="R124" s="410">
        <f>Q124*H124</f>
        <v>0</v>
      </c>
      <c r="S124" s="410">
        <v>0</v>
      </c>
      <c r="T124" s="410">
        <f>S124*H124</f>
        <v>0</v>
      </c>
      <c r="U124" s="411" t="s">
        <v>1259</v>
      </c>
      <c r="V124" s="311"/>
      <c r="AR124" s="202" t="s">
        <v>1331</v>
      </c>
      <c r="AT124" s="202" t="s">
        <v>898</v>
      </c>
      <c r="AU124" s="202" t="s">
        <v>1226</v>
      </c>
      <c r="AY124" s="179" t="s">
        <v>1307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79" t="s">
        <v>1245</v>
      </c>
      <c r="BK124" s="203">
        <f>ROUND(I124*H124,2)</f>
        <v>0</v>
      </c>
      <c r="BL124" s="179" t="s">
        <v>1331</v>
      </c>
      <c r="BM124" s="202" t="s">
        <v>1742</v>
      </c>
    </row>
    <row r="125" spans="1:65" s="182" customFormat="1" ht="39" x14ac:dyDescent="0.2">
      <c r="A125" s="311"/>
      <c r="B125" s="333"/>
      <c r="C125" s="311"/>
      <c r="D125" s="371" t="s">
        <v>1310</v>
      </c>
      <c r="E125" s="311"/>
      <c r="F125" s="372" t="s">
        <v>1743</v>
      </c>
      <c r="G125" s="311"/>
      <c r="H125" s="311"/>
      <c r="I125" s="210"/>
      <c r="J125" s="311"/>
      <c r="K125" s="311"/>
      <c r="L125" s="333"/>
      <c r="M125" s="412"/>
      <c r="N125" s="311"/>
      <c r="O125" s="311"/>
      <c r="P125" s="311"/>
      <c r="Q125" s="311"/>
      <c r="R125" s="311"/>
      <c r="S125" s="311"/>
      <c r="T125" s="311"/>
      <c r="U125" s="413"/>
      <c r="V125" s="311"/>
      <c r="AT125" s="179" t="s">
        <v>1310</v>
      </c>
      <c r="AU125" s="179" t="s">
        <v>1226</v>
      </c>
    </row>
    <row r="126" spans="1:65" s="182" customFormat="1" x14ac:dyDescent="0.2">
      <c r="A126" s="311"/>
      <c r="B126" s="333"/>
      <c r="C126" s="311"/>
      <c r="D126" s="373" t="s">
        <v>1312</v>
      </c>
      <c r="E126" s="311"/>
      <c r="F126" s="374" t="s">
        <v>1744</v>
      </c>
      <c r="G126" s="311"/>
      <c r="H126" s="311"/>
      <c r="I126" s="210"/>
      <c r="J126" s="311"/>
      <c r="K126" s="311"/>
      <c r="L126" s="333"/>
      <c r="M126" s="412"/>
      <c r="N126" s="311"/>
      <c r="O126" s="311"/>
      <c r="P126" s="311"/>
      <c r="Q126" s="311"/>
      <c r="R126" s="311"/>
      <c r="S126" s="311"/>
      <c r="T126" s="311"/>
      <c r="U126" s="413"/>
      <c r="V126" s="311"/>
      <c r="AT126" s="179" t="s">
        <v>1312</v>
      </c>
      <c r="AU126" s="179" t="s">
        <v>1226</v>
      </c>
    </row>
    <row r="127" spans="1:65" s="182" customFormat="1" ht="24.2" customHeight="1" x14ac:dyDescent="0.2">
      <c r="A127" s="311"/>
      <c r="B127" s="333"/>
      <c r="C127" s="375" t="s">
        <v>1745</v>
      </c>
      <c r="D127" s="375" t="s">
        <v>985</v>
      </c>
      <c r="E127" s="376" t="s">
        <v>1178</v>
      </c>
      <c r="F127" s="377" t="s">
        <v>1179</v>
      </c>
      <c r="G127" s="378" t="s">
        <v>292</v>
      </c>
      <c r="H127" s="327">
        <v>107</v>
      </c>
      <c r="I127" s="211"/>
      <c r="J127" s="414">
        <f>ROUND(I127*H127,2)</f>
        <v>0</v>
      </c>
      <c r="K127" s="415"/>
      <c r="L127" s="416"/>
      <c r="M127" s="417" t="s">
        <v>1259</v>
      </c>
      <c r="N127" s="418" t="s">
        <v>1271</v>
      </c>
      <c r="O127" s="311"/>
      <c r="P127" s="410">
        <f>O127*H127</f>
        <v>0</v>
      </c>
      <c r="Q127" s="410">
        <v>1.4999999999999999E-4</v>
      </c>
      <c r="R127" s="410">
        <f>Q127*H127</f>
        <v>1.6049999999999998E-2</v>
      </c>
      <c r="S127" s="410">
        <v>0</v>
      </c>
      <c r="T127" s="410">
        <f>S127*H127</f>
        <v>0</v>
      </c>
      <c r="U127" s="411" t="s">
        <v>1259</v>
      </c>
      <c r="V127" s="311"/>
      <c r="AR127" s="202" t="s">
        <v>1425</v>
      </c>
      <c r="AT127" s="202" t="s">
        <v>985</v>
      </c>
      <c r="AU127" s="202" t="s">
        <v>1226</v>
      </c>
      <c r="AY127" s="179" t="s">
        <v>1307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9" t="s">
        <v>1245</v>
      </c>
      <c r="BK127" s="203">
        <f>ROUND(I127*H127,2)</f>
        <v>0</v>
      </c>
      <c r="BL127" s="179" t="s">
        <v>1331</v>
      </c>
      <c r="BM127" s="202" t="s">
        <v>1746</v>
      </c>
    </row>
    <row r="128" spans="1:65" s="182" customFormat="1" ht="19.5" x14ac:dyDescent="0.2">
      <c r="A128" s="311"/>
      <c r="B128" s="333"/>
      <c r="C128" s="311"/>
      <c r="D128" s="371" t="s">
        <v>1310</v>
      </c>
      <c r="E128" s="311"/>
      <c r="F128" s="372" t="s">
        <v>1179</v>
      </c>
      <c r="G128" s="311"/>
      <c r="H128" s="311"/>
      <c r="I128" s="210"/>
      <c r="J128" s="311"/>
      <c r="K128" s="311"/>
      <c r="L128" s="333"/>
      <c r="M128" s="412"/>
      <c r="N128" s="311"/>
      <c r="O128" s="311"/>
      <c r="P128" s="311"/>
      <c r="Q128" s="311"/>
      <c r="R128" s="311"/>
      <c r="S128" s="311"/>
      <c r="T128" s="311"/>
      <c r="U128" s="413"/>
      <c r="V128" s="311"/>
      <c r="AT128" s="179" t="s">
        <v>1310</v>
      </c>
      <c r="AU128" s="179" t="s">
        <v>1226</v>
      </c>
    </row>
    <row r="129" spans="1:65" s="182" customFormat="1" ht="24.2" customHeight="1" x14ac:dyDescent="0.2">
      <c r="A129" s="311"/>
      <c r="B129" s="333"/>
      <c r="C129" s="367" t="s">
        <v>1357</v>
      </c>
      <c r="D129" s="367" t="s">
        <v>898</v>
      </c>
      <c r="E129" s="368" t="s">
        <v>1180</v>
      </c>
      <c r="F129" s="369" t="s">
        <v>1181</v>
      </c>
      <c r="G129" s="370" t="s">
        <v>161</v>
      </c>
      <c r="H129" s="326">
        <v>675</v>
      </c>
      <c r="I129" s="209"/>
      <c r="J129" s="406">
        <f>ROUND(I129*H129,2)</f>
        <v>0</v>
      </c>
      <c r="K129" s="407"/>
      <c r="L129" s="333"/>
      <c r="M129" s="408" t="s">
        <v>1259</v>
      </c>
      <c r="N129" s="409" t="s">
        <v>1271</v>
      </c>
      <c r="O129" s="311"/>
      <c r="P129" s="410">
        <f>O129*H129</f>
        <v>0</v>
      </c>
      <c r="Q129" s="410">
        <v>0</v>
      </c>
      <c r="R129" s="410">
        <f>Q129*H129</f>
        <v>0</v>
      </c>
      <c r="S129" s="410">
        <v>0</v>
      </c>
      <c r="T129" s="410">
        <f>S129*H129</f>
        <v>0</v>
      </c>
      <c r="U129" s="411" t="s">
        <v>1259</v>
      </c>
      <c r="V129" s="311"/>
      <c r="AR129" s="202" t="s">
        <v>1331</v>
      </c>
      <c r="AT129" s="202" t="s">
        <v>898</v>
      </c>
      <c r="AU129" s="202" t="s">
        <v>1226</v>
      </c>
      <c r="AY129" s="179" t="s">
        <v>1307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9" t="s">
        <v>1245</v>
      </c>
      <c r="BK129" s="203">
        <f>ROUND(I129*H129,2)</f>
        <v>0</v>
      </c>
      <c r="BL129" s="179" t="s">
        <v>1331</v>
      </c>
      <c r="BM129" s="202" t="s">
        <v>1747</v>
      </c>
    </row>
    <row r="130" spans="1:65" s="182" customFormat="1" ht="29.25" x14ac:dyDescent="0.2">
      <c r="A130" s="311"/>
      <c r="B130" s="333"/>
      <c r="C130" s="311"/>
      <c r="D130" s="371" t="s">
        <v>1310</v>
      </c>
      <c r="E130" s="311"/>
      <c r="F130" s="372" t="s">
        <v>1748</v>
      </c>
      <c r="G130" s="311"/>
      <c r="H130" s="311"/>
      <c r="I130" s="210"/>
      <c r="J130" s="311"/>
      <c r="K130" s="311"/>
      <c r="L130" s="333"/>
      <c r="M130" s="412"/>
      <c r="N130" s="311"/>
      <c r="O130" s="311"/>
      <c r="P130" s="311"/>
      <c r="Q130" s="311"/>
      <c r="R130" s="311"/>
      <c r="S130" s="311"/>
      <c r="T130" s="311"/>
      <c r="U130" s="413"/>
      <c r="V130" s="311"/>
      <c r="AT130" s="179" t="s">
        <v>1310</v>
      </c>
      <c r="AU130" s="179" t="s">
        <v>1226</v>
      </c>
    </row>
    <row r="131" spans="1:65" s="182" customFormat="1" x14ac:dyDescent="0.2">
      <c r="A131" s="311"/>
      <c r="B131" s="333"/>
      <c r="C131" s="311"/>
      <c r="D131" s="373" t="s">
        <v>1312</v>
      </c>
      <c r="E131" s="311"/>
      <c r="F131" s="374" t="s">
        <v>1749</v>
      </c>
      <c r="G131" s="311"/>
      <c r="H131" s="311"/>
      <c r="I131" s="210"/>
      <c r="J131" s="311"/>
      <c r="K131" s="311"/>
      <c r="L131" s="333"/>
      <c r="M131" s="412"/>
      <c r="N131" s="311"/>
      <c r="O131" s="311"/>
      <c r="P131" s="311"/>
      <c r="Q131" s="311"/>
      <c r="R131" s="311"/>
      <c r="S131" s="311"/>
      <c r="T131" s="311"/>
      <c r="U131" s="413"/>
      <c r="V131" s="311"/>
      <c r="AT131" s="179" t="s">
        <v>1312</v>
      </c>
      <c r="AU131" s="179" t="s">
        <v>1226</v>
      </c>
    </row>
    <row r="132" spans="1:65" s="182" customFormat="1" ht="24.2" customHeight="1" x14ac:dyDescent="0.2">
      <c r="A132" s="311"/>
      <c r="B132" s="333"/>
      <c r="C132" s="375" t="s">
        <v>1361</v>
      </c>
      <c r="D132" s="375" t="s">
        <v>985</v>
      </c>
      <c r="E132" s="376" t="s">
        <v>1182</v>
      </c>
      <c r="F132" s="377" t="s">
        <v>1183</v>
      </c>
      <c r="G132" s="378" t="s">
        <v>161</v>
      </c>
      <c r="H132" s="327">
        <v>776.25</v>
      </c>
      <c r="I132" s="211"/>
      <c r="J132" s="414">
        <f>ROUND(I132*H132,2)</f>
        <v>0</v>
      </c>
      <c r="K132" s="415"/>
      <c r="L132" s="416"/>
      <c r="M132" s="417" t="s">
        <v>1259</v>
      </c>
      <c r="N132" s="418" t="s">
        <v>1271</v>
      </c>
      <c r="O132" s="311"/>
      <c r="P132" s="410">
        <f>O132*H132</f>
        <v>0</v>
      </c>
      <c r="Q132" s="410">
        <v>1.2E-4</v>
      </c>
      <c r="R132" s="410">
        <f>Q132*H132</f>
        <v>9.3149999999999997E-2</v>
      </c>
      <c r="S132" s="410">
        <v>0</v>
      </c>
      <c r="T132" s="410">
        <f>S132*H132</f>
        <v>0</v>
      </c>
      <c r="U132" s="411" t="s">
        <v>1259</v>
      </c>
      <c r="V132" s="311"/>
      <c r="AR132" s="202" t="s">
        <v>1425</v>
      </c>
      <c r="AT132" s="202" t="s">
        <v>985</v>
      </c>
      <c r="AU132" s="202" t="s">
        <v>1226</v>
      </c>
      <c r="AY132" s="179" t="s">
        <v>1307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9" t="s">
        <v>1245</v>
      </c>
      <c r="BK132" s="203">
        <f>ROUND(I132*H132,2)</f>
        <v>0</v>
      </c>
      <c r="BL132" s="179" t="s">
        <v>1331</v>
      </c>
      <c r="BM132" s="202" t="s">
        <v>1750</v>
      </c>
    </row>
    <row r="133" spans="1:65" s="182" customFormat="1" ht="19.5" x14ac:dyDescent="0.2">
      <c r="A133" s="311"/>
      <c r="B133" s="333"/>
      <c r="C133" s="311"/>
      <c r="D133" s="371" t="s">
        <v>1310</v>
      </c>
      <c r="E133" s="311"/>
      <c r="F133" s="372" t="s">
        <v>1183</v>
      </c>
      <c r="G133" s="311"/>
      <c r="H133" s="311"/>
      <c r="I133" s="210"/>
      <c r="J133" s="311"/>
      <c r="K133" s="311"/>
      <c r="L133" s="333"/>
      <c r="M133" s="412"/>
      <c r="N133" s="311"/>
      <c r="O133" s="311"/>
      <c r="P133" s="311"/>
      <c r="Q133" s="311"/>
      <c r="R133" s="311"/>
      <c r="S133" s="311"/>
      <c r="T133" s="311"/>
      <c r="U133" s="413"/>
      <c r="V133" s="311"/>
      <c r="AT133" s="179" t="s">
        <v>1310</v>
      </c>
      <c r="AU133" s="179" t="s">
        <v>1226</v>
      </c>
    </row>
    <row r="134" spans="1:65" s="182" customFormat="1" ht="19.5" x14ac:dyDescent="0.2">
      <c r="A134" s="311"/>
      <c r="B134" s="333"/>
      <c r="C134" s="311"/>
      <c r="D134" s="371" t="s">
        <v>892</v>
      </c>
      <c r="E134" s="311"/>
      <c r="F134" s="447" t="s">
        <v>1751</v>
      </c>
      <c r="G134" s="311"/>
      <c r="H134" s="311"/>
      <c r="I134" s="210"/>
      <c r="J134" s="311"/>
      <c r="K134" s="311"/>
      <c r="L134" s="333"/>
      <c r="M134" s="412"/>
      <c r="N134" s="311"/>
      <c r="O134" s="311"/>
      <c r="P134" s="311"/>
      <c r="Q134" s="311"/>
      <c r="R134" s="311"/>
      <c r="S134" s="311"/>
      <c r="T134" s="311"/>
      <c r="U134" s="413"/>
      <c r="V134" s="311"/>
      <c r="AT134" s="179" t="s">
        <v>892</v>
      </c>
      <c r="AU134" s="179" t="s">
        <v>1226</v>
      </c>
    </row>
    <row r="135" spans="1:65" s="204" customFormat="1" ht="11.25" x14ac:dyDescent="0.2">
      <c r="A135" s="448"/>
      <c r="B135" s="449"/>
      <c r="C135" s="448"/>
      <c r="D135" s="371" t="s">
        <v>113</v>
      </c>
      <c r="E135" s="448"/>
      <c r="F135" s="450" t="s">
        <v>1752</v>
      </c>
      <c r="G135" s="448"/>
      <c r="H135" s="451">
        <v>776.25</v>
      </c>
      <c r="I135" s="212"/>
      <c r="J135" s="448"/>
      <c r="K135" s="448"/>
      <c r="L135" s="449"/>
      <c r="M135" s="452"/>
      <c r="N135" s="448"/>
      <c r="O135" s="448"/>
      <c r="P135" s="448"/>
      <c r="Q135" s="448"/>
      <c r="R135" s="448"/>
      <c r="S135" s="448"/>
      <c r="T135" s="448"/>
      <c r="U135" s="453"/>
      <c r="V135" s="448"/>
      <c r="AT135" s="205" t="s">
        <v>113</v>
      </c>
      <c r="AU135" s="205" t="s">
        <v>1226</v>
      </c>
      <c r="AV135" s="204" t="s">
        <v>1226</v>
      </c>
      <c r="AW135" s="204" t="s">
        <v>1255</v>
      </c>
      <c r="AX135" s="204" t="s">
        <v>1245</v>
      </c>
      <c r="AY135" s="205" t="s">
        <v>1307</v>
      </c>
    </row>
    <row r="136" spans="1:65" s="182" customFormat="1" ht="24.2" customHeight="1" x14ac:dyDescent="0.2">
      <c r="A136" s="311"/>
      <c r="B136" s="333"/>
      <c r="C136" s="367" t="s">
        <v>1665</v>
      </c>
      <c r="D136" s="367" t="s">
        <v>898</v>
      </c>
      <c r="E136" s="368" t="s">
        <v>1180</v>
      </c>
      <c r="F136" s="369" t="s">
        <v>1181</v>
      </c>
      <c r="G136" s="370" t="s">
        <v>161</v>
      </c>
      <c r="H136" s="326">
        <v>540</v>
      </c>
      <c r="I136" s="209"/>
      <c r="J136" s="406">
        <f>ROUND(I136*H136,2)</f>
        <v>0</v>
      </c>
      <c r="K136" s="407"/>
      <c r="L136" s="333"/>
      <c r="M136" s="408" t="s">
        <v>1259</v>
      </c>
      <c r="N136" s="409" t="s">
        <v>1271</v>
      </c>
      <c r="O136" s="311"/>
      <c r="P136" s="410">
        <f>O136*H136</f>
        <v>0</v>
      </c>
      <c r="Q136" s="410">
        <v>0</v>
      </c>
      <c r="R136" s="410">
        <f>Q136*H136</f>
        <v>0</v>
      </c>
      <c r="S136" s="410">
        <v>0</v>
      </c>
      <c r="T136" s="410">
        <f>S136*H136</f>
        <v>0</v>
      </c>
      <c r="U136" s="411" t="s">
        <v>1259</v>
      </c>
      <c r="V136" s="311"/>
      <c r="AR136" s="202" t="s">
        <v>1331</v>
      </c>
      <c r="AT136" s="202" t="s">
        <v>898</v>
      </c>
      <c r="AU136" s="202" t="s">
        <v>1226</v>
      </c>
      <c r="AY136" s="179" t="s">
        <v>1307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9" t="s">
        <v>1245</v>
      </c>
      <c r="BK136" s="203">
        <f>ROUND(I136*H136,2)</f>
        <v>0</v>
      </c>
      <c r="BL136" s="179" t="s">
        <v>1331</v>
      </c>
      <c r="BM136" s="202" t="s">
        <v>1753</v>
      </c>
    </row>
    <row r="137" spans="1:65" s="182" customFormat="1" ht="29.25" x14ac:dyDescent="0.2">
      <c r="A137" s="311"/>
      <c r="B137" s="333"/>
      <c r="C137" s="311"/>
      <c r="D137" s="371" t="s">
        <v>1310</v>
      </c>
      <c r="E137" s="311"/>
      <c r="F137" s="372" t="s">
        <v>1748</v>
      </c>
      <c r="G137" s="311"/>
      <c r="H137" s="311"/>
      <c r="I137" s="210"/>
      <c r="J137" s="311"/>
      <c r="K137" s="311"/>
      <c r="L137" s="333"/>
      <c r="M137" s="412"/>
      <c r="N137" s="311"/>
      <c r="O137" s="311"/>
      <c r="P137" s="311"/>
      <c r="Q137" s="311"/>
      <c r="R137" s="311"/>
      <c r="S137" s="311"/>
      <c r="T137" s="311"/>
      <c r="U137" s="413"/>
      <c r="V137" s="311"/>
      <c r="AT137" s="179" t="s">
        <v>1310</v>
      </c>
      <c r="AU137" s="179" t="s">
        <v>1226</v>
      </c>
    </row>
    <row r="138" spans="1:65" s="182" customFormat="1" x14ac:dyDescent="0.2">
      <c r="A138" s="311"/>
      <c r="B138" s="333"/>
      <c r="C138" s="311"/>
      <c r="D138" s="373" t="s">
        <v>1312</v>
      </c>
      <c r="E138" s="311"/>
      <c r="F138" s="374" t="s">
        <v>1749</v>
      </c>
      <c r="G138" s="311"/>
      <c r="H138" s="311"/>
      <c r="I138" s="210"/>
      <c r="J138" s="311"/>
      <c r="K138" s="311"/>
      <c r="L138" s="333"/>
      <c r="M138" s="412"/>
      <c r="N138" s="311"/>
      <c r="O138" s="311"/>
      <c r="P138" s="311"/>
      <c r="Q138" s="311"/>
      <c r="R138" s="311"/>
      <c r="S138" s="311"/>
      <c r="T138" s="311"/>
      <c r="U138" s="413"/>
      <c r="V138" s="311"/>
      <c r="AT138" s="179" t="s">
        <v>1312</v>
      </c>
      <c r="AU138" s="179" t="s">
        <v>1226</v>
      </c>
    </row>
    <row r="139" spans="1:65" s="182" customFormat="1" ht="24.2" customHeight="1" x14ac:dyDescent="0.2">
      <c r="A139" s="311"/>
      <c r="B139" s="333"/>
      <c r="C139" s="375" t="s">
        <v>1369</v>
      </c>
      <c r="D139" s="375" t="s">
        <v>985</v>
      </c>
      <c r="E139" s="376" t="s">
        <v>1184</v>
      </c>
      <c r="F139" s="377" t="s">
        <v>1185</v>
      </c>
      <c r="G139" s="378" t="s">
        <v>161</v>
      </c>
      <c r="H139" s="327">
        <v>621</v>
      </c>
      <c r="I139" s="211"/>
      <c r="J139" s="414">
        <f>ROUND(I139*H139,2)</f>
        <v>0</v>
      </c>
      <c r="K139" s="415"/>
      <c r="L139" s="416"/>
      <c r="M139" s="417" t="s">
        <v>1259</v>
      </c>
      <c r="N139" s="418" t="s">
        <v>1271</v>
      </c>
      <c r="O139" s="311"/>
      <c r="P139" s="410">
        <f>O139*H139</f>
        <v>0</v>
      </c>
      <c r="Q139" s="410">
        <v>1.7000000000000001E-4</v>
      </c>
      <c r="R139" s="410">
        <f>Q139*H139</f>
        <v>0.10557000000000001</v>
      </c>
      <c r="S139" s="410">
        <v>0</v>
      </c>
      <c r="T139" s="410">
        <f>S139*H139</f>
        <v>0</v>
      </c>
      <c r="U139" s="411" t="s">
        <v>1259</v>
      </c>
      <c r="V139" s="311"/>
      <c r="AR139" s="202" t="s">
        <v>1425</v>
      </c>
      <c r="AT139" s="202" t="s">
        <v>985</v>
      </c>
      <c r="AU139" s="202" t="s">
        <v>1226</v>
      </c>
      <c r="AY139" s="179" t="s">
        <v>1307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9" t="s">
        <v>1245</v>
      </c>
      <c r="BK139" s="203">
        <f>ROUND(I139*H139,2)</f>
        <v>0</v>
      </c>
      <c r="BL139" s="179" t="s">
        <v>1331</v>
      </c>
      <c r="BM139" s="202" t="s">
        <v>1754</v>
      </c>
    </row>
    <row r="140" spans="1:65" s="182" customFormat="1" ht="19.5" x14ac:dyDescent="0.2">
      <c r="A140" s="311"/>
      <c r="B140" s="333"/>
      <c r="C140" s="311"/>
      <c r="D140" s="371" t="s">
        <v>1310</v>
      </c>
      <c r="E140" s="311"/>
      <c r="F140" s="372" t="s">
        <v>1185</v>
      </c>
      <c r="G140" s="311"/>
      <c r="H140" s="311"/>
      <c r="I140" s="210"/>
      <c r="J140" s="311"/>
      <c r="K140" s="311"/>
      <c r="L140" s="333"/>
      <c r="M140" s="412"/>
      <c r="N140" s="311"/>
      <c r="O140" s="311"/>
      <c r="P140" s="311"/>
      <c r="Q140" s="311"/>
      <c r="R140" s="311"/>
      <c r="S140" s="311"/>
      <c r="T140" s="311"/>
      <c r="U140" s="413"/>
      <c r="V140" s="311"/>
      <c r="AT140" s="179" t="s">
        <v>1310</v>
      </c>
      <c r="AU140" s="179" t="s">
        <v>1226</v>
      </c>
    </row>
    <row r="141" spans="1:65" s="182" customFormat="1" ht="19.5" x14ac:dyDescent="0.2">
      <c r="A141" s="311"/>
      <c r="B141" s="333"/>
      <c r="C141" s="311"/>
      <c r="D141" s="371" t="s">
        <v>892</v>
      </c>
      <c r="E141" s="311"/>
      <c r="F141" s="447" t="s">
        <v>1755</v>
      </c>
      <c r="G141" s="311"/>
      <c r="H141" s="311"/>
      <c r="I141" s="210"/>
      <c r="J141" s="311"/>
      <c r="K141" s="311"/>
      <c r="L141" s="333"/>
      <c r="M141" s="412"/>
      <c r="N141" s="311"/>
      <c r="O141" s="311"/>
      <c r="P141" s="311"/>
      <c r="Q141" s="311"/>
      <c r="R141" s="311"/>
      <c r="S141" s="311"/>
      <c r="T141" s="311"/>
      <c r="U141" s="413"/>
      <c r="V141" s="311"/>
      <c r="AT141" s="179" t="s">
        <v>892</v>
      </c>
      <c r="AU141" s="179" t="s">
        <v>1226</v>
      </c>
    </row>
    <row r="142" spans="1:65" s="204" customFormat="1" ht="11.25" x14ac:dyDescent="0.2">
      <c r="A142" s="448"/>
      <c r="B142" s="449"/>
      <c r="C142" s="448"/>
      <c r="D142" s="371" t="s">
        <v>113</v>
      </c>
      <c r="E142" s="448"/>
      <c r="F142" s="450" t="s">
        <v>1756</v>
      </c>
      <c r="G142" s="448"/>
      <c r="H142" s="451">
        <v>621</v>
      </c>
      <c r="I142" s="212"/>
      <c r="J142" s="448"/>
      <c r="K142" s="448"/>
      <c r="L142" s="449"/>
      <c r="M142" s="452"/>
      <c r="N142" s="448"/>
      <c r="O142" s="448"/>
      <c r="P142" s="448"/>
      <c r="Q142" s="448"/>
      <c r="R142" s="448"/>
      <c r="S142" s="448"/>
      <c r="T142" s="448"/>
      <c r="U142" s="453"/>
      <c r="V142" s="448"/>
      <c r="AT142" s="205" t="s">
        <v>113</v>
      </c>
      <c r="AU142" s="205" t="s">
        <v>1226</v>
      </c>
      <c r="AV142" s="204" t="s">
        <v>1226</v>
      </c>
      <c r="AW142" s="204" t="s">
        <v>1255</v>
      </c>
      <c r="AX142" s="204" t="s">
        <v>1245</v>
      </c>
      <c r="AY142" s="205" t="s">
        <v>1307</v>
      </c>
    </row>
    <row r="143" spans="1:65" s="182" customFormat="1" ht="24.2" customHeight="1" x14ac:dyDescent="0.2">
      <c r="A143" s="311"/>
      <c r="B143" s="333"/>
      <c r="C143" s="367" t="s">
        <v>1365</v>
      </c>
      <c r="D143" s="367" t="s">
        <v>898</v>
      </c>
      <c r="E143" s="368" t="s">
        <v>1186</v>
      </c>
      <c r="F143" s="369" t="s">
        <v>1187</v>
      </c>
      <c r="G143" s="370" t="s">
        <v>161</v>
      </c>
      <c r="H143" s="326">
        <v>165</v>
      </c>
      <c r="I143" s="209"/>
      <c r="J143" s="406">
        <f>ROUND(I143*H143,2)</f>
        <v>0</v>
      </c>
      <c r="K143" s="407"/>
      <c r="L143" s="333"/>
      <c r="M143" s="408" t="s">
        <v>1259</v>
      </c>
      <c r="N143" s="409" t="s">
        <v>1271</v>
      </c>
      <c r="O143" s="311"/>
      <c r="P143" s="410">
        <f>O143*H143</f>
        <v>0</v>
      </c>
      <c r="Q143" s="410">
        <v>0</v>
      </c>
      <c r="R143" s="410">
        <f>Q143*H143</f>
        <v>0</v>
      </c>
      <c r="S143" s="410">
        <v>0</v>
      </c>
      <c r="T143" s="410">
        <f>S143*H143</f>
        <v>0</v>
      </c>
      <c r="U143" s="411" t="s">
        <v>1259</v>
      </c>
      <c r="V143" s="311"/>
      <c r="AR143" s="202" t="s">
        <v>1331</v>
      </c>
      <c r="AT143" s="202" t="s">
        <v>898</v>
      </c>
      <c r="AU143" s="202" t="s">
        <v>1226</v>
      </c>
      <c r="AY143" s="179" t="s">
        <v>1307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9" t="s">
        <v>1245</v>
      </c>
      <c r="BK143" s="203">
        <f>ROUND(I143*H143,2)</f>
        <v>0</v>
      </c>
      <c r="BL143" s="179" t="s">
        <v>1331</v>
      </c>
      <c r="BM143" s="202" t="s">
        <v>1757</v>
      </c>
    </row>
    <row r="144" spans="1:65" s="182" customFormat="1" ht="29.25" x14ac:dyDescent="0.2">
      <c r="A144" s="311"/>
      <c r="B144" s="333"/>
      <c r="C144" s="311"/>
      <c r="D144" s="371" t="s">
        <v>1310</v>
      </c>
      <c r="E144" s="311"/>
      <c r="F144" s="372" t="s">
        <v>1758</v>
      </c>
      <c r="G144" s="311"/>
      <c r="H144" s="311"/>
      <c r="I144" s="210"/>
      <c r="J144" s="311"/>
      <c r="K144" s="311"/>
      <c r="L144" s="333"/>
      <c r="M144" s="412"/>
      <c r="N144" s="311"/>
      <c r="O144" s="311"/>
      <c r="P144" s="311"/>
      <c r="Q144" s="311"/>
      <c r="R144" s="311"/>
      <c r="S144" s="311"/>
      <c r="T144" s="311"/>
      <c r="U144" s="413"/>
      <c r="V144" s="311"/>
      <c r="AT144" s="179" t="s">
        <v>1310</v>
      </c>
      <c r="AU144" s="179" t="s">
        <v>1226</v>
      </c>
    </row>
    <row r="145" spans="1:65" s="182" customFormat="1" x14ac:dyDescent="0.2">
      <c r="A145" s="311"/>
      <c r="B145" s="333"/>
      <c r="C145" s="311"/>
      <c r="D145" s="373" t="s">
        <v>1312</v>
      </c>
      <c r="E145" s="311"/>
      <c r="F145" s="374" t="s">
        <v>1759</v>
      </c>
      <c r="G145" s="311"/>
      <c r="H145" s="311"/>
      <c r="I145" s="210"/>
      <c r="J145" s="311"/>
      <c r="K145" s="311"/>
      <c r="L145" s="333"/>
      <c r="M145" s="412"/>
      <c r="N145" s="311"/>
      <c r="O145" s="311"/>
      <c r="P145" s="311"/>
      <c r="Q145" s="311"/>
      <c r="R145" s="311"/>
      <c r="S145" s="311"/>
      <c r="T145" s="311"/>
      <c r="U145" s="413"/>
      <c r="V145" s="311"/>
      <c r="AT145" s="179" t="s">
        <v>1312</v>
      </c>
      <c r="AU145" s="179" t="s">
        <v>1226</v>
      </c>
    </row>
    <row r="146" spans="1:65" s="182" customFormat="1" ht="24.2" customHeight="1" x14ac:dyDescent="0.2">
      <c r="A146" s="311"/>
      <c r="B146" s="333"/>
      <c r="C146" s="375" t="s">
        <v>1682</v>
      </c>
      <c r="D146" s="375" t="s">
        <v>985</v>
      </c>
      <c r="E146" s="376" t="s">
        <v>1188</v>
      </c>
      <c r="F146" s="377" t="s">
        <v>1189</v>
      </c>
      <c r="G146" s="378" t="s">
        <v>161</v>
      </c>
      <c r="H146" s="327">
        <v>189.75</v>
      </c>
      <c r="I146" s="211"/>
      <c r="J146" s="414">
        <f>ROUND(I146*H146,2)</f>
        <v>0</v>
      </c>
      <c r="K146" s="415"/>
      <c r="L146" s="416"/>
      <c r="M146" s="417" t="s">
        <v>1259</v>
      </c>
      <c r="N146" s="418" t="s">
        <v>1271</v>
      </c>
      <c r="O146" s="311"/>
      <c r="P146" s="410">
        <f>O146*H146</f>
        <v>0</v>
      </c>
      <c r="Q146" s="410">
        <v>1.6000000000000001E-4</v>
      </c>
      <c r="R146" s="410">
        <f>Q146*H146</f>
        <v>3.0360000000000002E-2</v>
      </c>
      <c r="S146" s="410">
        <v>0</v>
      </c>
      <c r="T146" s="410">
        <f>S146*H146</f>
        <v>0</v>
      </c>
      <c r="U146" s="411" t="s">
        <v>1259</v>
      </c>
      <c r="V146" s="311"/>
      <c r="AR146" s="202" t="s">
        <v>1425</v>
      </c>
      <c r="AT146" s="202" t="s">
        <v>985</v>
      </c>
      <c r="AU146" s="202" t="s">
        <v>1226</v>
      </c>
      <c r="AY146" s="179" t="s">
        <v>1307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9" t="s">
        <v>1245</v>
      </c>
      <c r="BK146" s="203">
        <f>ROUND(I146*H146,2)</f>
        <v>0</v>
      </c>
      <c r="BL146" s="179" t="s">
        <v>1331</v>
      </c>
      <c r="BM146" s="202" t="s">
        <v>1760</v>
      </c>
    </row>
    <row r="147" spans="1:65" s="182" customFormat="1" ht="19.5" x14ac:dyDescent="0.2">
      <c r="A147" s="311"/>
      <c r="B147" s="333"/>
      <c r="C147" s="311"/>
      <c r="D147" s="371" t="s">
        <v>1310</v>
      </c>
      <c r="E147" s="311"/>
      <c r="F147" s="372" t="s">
        <v>1189</v>
      </c>
      <c r="G147" s="311"/>
      <c r="H147" s="311"/>
      <c r="I147" s="210"/>
      <c r="J147" s="311"/>
      <c r="K147" s="311"/>
      <c r="L147" s="333"/>
      <c r="M147" s="412"/>
      <c r="N147" s="311"/>
      <c r="O147" s="311"/>
      <c r="P147" s="311"/>
      <c r="Q147" s="311"/>
      <c r="R147" s="311"/>
      <c r="S147" s="311"/>
      <c r="T147" s="311"/>
      <c r="U147" s="413"/>
      <c r="V147" s="311"/>
      <c r="AT147" s="179" t="s">
        <v>1310</v>
      </c>
      <c r="AU147" s="179" t="s">
        <v>1226</v>
      </c>
    </row>
    <row r="148" spans="1:65" s="182" customFormat="1" ht="19.5" x14ac:dyDescent="0.2">
      <c r="A148" s="311"/>
      <c r="B148" s="333"/>
      <c r="C148" s="311"/>
      <c r="D148" s="371" t="s">
        <v>892</v>
      </c>
      <c r="E148" s="311"/>
      <c r="F148" s="447" t="s">
        <v>1761</v>
      </c>
      <c r="G148" s="311"/>
      <c r="H148" s="311"/>
      <c r="I148" s="210"/>
      <c r="J148" s="311"/>
      <c r="K148" s="311"/>
      <c r="L148" s="333"/>
      <c r="M148" s="412"/>
      <c r="N148" s="311"/>
      <c r="O148" s="311"/>
      <c r="P148" s="311"/>
      <c r="Q148" s="311"/>
      <c r="R148" s="311"/>
      <c r="S148" s="311"/>
      <c r="T148" s="311"/>
      <c r="U148" s="413"/>
      <c r="V148" s="311"/>
      <c r="AT148" s="179" t="s">
        <v>892</v>
      </c>
      <c r="AU148" s="179" t="s">
        <v>1226</v>
      </c>
    </row>
    <row r="149" spans="1:65" s="204" customFormat="1" ht="11.25" x14ac:dyDescent="0.2">
      <c r="A149" s="448"/>
      <c r="B149" s="449"/>
      <c r="C149" s="448"/>
      <c r="D149" s="371" t="s">
        <v>113</v>
      </c>
      <c r="E149" s="448"/>
      <c r="F149" s="450" t="s">
        <v>1762</v>
      </c>
      <c r="G149" s="448"/>
      <c r="H149" s="451">
        <v>189.75</v>
      </c>
      <c r="I149" s="212"/>
      <c r="J149" s="448"/>
      <c r="K149" s="448"/>
      <c r="L149" s="449"/>
      <c r="M149" s="452"/>
      <c r="N149" s="448"/>
      <c r="O149" s="448"/>
      <c r="P149" s="448"/>
      <c r="Q149" s="448"/>
      <c r="R149" s="448"/>
      <c r="S149" s="448"/>
      <c r="T149" s="448"/>
      <c r="U149" s="453"/>
      <c r="V149" s="448"/>
      <c r="AT149" s="205" t="s">
        <v>113</v>
      </c>
      <c r="AU149" s="205" t="s">
        <v>1226</v>
      </c>
      <c r="AV149" s="204" t="s">
        <v>1226</v>
      </c>
      <c r="AW149" s="204" t="s">
        <v>1255</v>
      </c>
      <c r="AX149" s="204" t="s">
        <v>1245</v>
      </c>
      <c r="AY149" s="205" t="s">
        <v>1307</v>
      </c>
    </row>
    <row r="150" spans="1:65" s="182" customFormat="1" ht="24.2" customHeight="1" x14ac:dyDescent="0.2">
      <c r="A150" s="311"/>
      <c r="B150" s="333"/>
      <c r="C150" s="367" t="s">
        <v>1401</v>
      </c>
      <c r="D150" s="367" t="s">
        <v>898</v>
      </c>
      <c r="E150" s="368" t="s">
        <v>1190</v>
      </c>
      <c r="F150" s="369" t="s">
        <v>1191</v>
      </c>
      <c r="G150" s="370" t="s">
        <v>365</v>
      </c>
      <c r="H150" s="326">
        <v>1</v>
      </c>
      <c r="I150" s="209"/>
      <c r="J150" s="406">
        <f>ROUND(I150*H150,2)</f>
        <v>0</v>
      </c>
      <c r="K150" s="407"/>
      <c r="L150" s="333"/>
      <c r="M150" s="408" t="s">
        <v>1259</v>
      </c>
      <c r="N150" s="409" t="s">
        <v>1271</v>
      </c>
      <c r="O150" s="311"/>
      <c r="P150" s="410">
        <f>O150*H150</f>
        <v>0</v>
      </c>
      <c r="Q150" s="410">
        <v>0</v>
      </c>
      <c r="R150" s="410">
        <f>Q150*H150</f>
        <v>0</v>
      </c>
      <c r="S150" s="410">
        <v>0</v>
      </c>
      <c r="T150" s="410">
        <f>S150*H150</f>
        <v>0</v>
      </c>
      <c r="U150" s="411" t="s">
        <v>1259</v>
      </c>
      <c r="V150" s="311"/>
      <c r="AR150" s="202" t="s">
        <v>1331</v>
      </c>
      <c r="AT150" s="202" t="s">
        <v>898</v>
      </c>
      <c r="AU150" s="202" t="s">
        <v>1226</v>
      </c>
      <c r="AY150" s="179" t="s">
        <v>1307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9" t="s">
        <v>1245</v>
      </c>
      <c r="BK150" s="203">
        <f>ROUND(I150*H150,2)</f>
        <v>0</v>
      </c>
      <c r="BL150" s="179" t="s">
        <v>1331</v>
      </c>
      <c r="BM150" s="202" t="s">
        <v>1763</v>
      </c>
    </row>
    <row r="151" spans="1:65" s="182" customFormat="1" ht="19.5" x14ac:dyDescent="0.2">
      <c r="A151" s="311"/>
      <c r="B151" s="333"/>
      <c r="C151" s="311"/>
      <c r="D151" s="371" t="s">
        <v>1310</v>
      </c>
      <c r="E151" s="311"/>
      <c r="F151" s="372" t="s">
        <v>1191</v>
      </c>
      <c r="G151" s="311"/>
      <c r="H151" s="311"/>
      <c r="I151" s="210"/>
      <c r="J151" s="311"/>
      <c r="K151" s="311"/>
      <c r="L151" s="333"/>
      <c r="M151" s="412"/>
      <c r="N151" s="311"/>
      <c r="O151" s="311"/>
      <c r="P151" s="311"/>
      <c r="Q151" s="311"/>
      <c r="R151" s="311"/>
      <c r="S151" s="311"/>
      <c r="T151" s="311"/>
      <c r="U151" s="413"/>
      <c r="V151" s="311"/>
      <c r="AT151" s="179" t="s">
        <v>1310</v>
      </c>
      <c r="AU151" s="179" t="s">
        <v>1226</v>
      </c>
    </row>
    <row r="152" spans="1:65" s="182" customFormat="1" ht="24.2" customHeight="1" x14ac:dyDescent="0.2">
      <c r="A152" s="311"/>
      <c r="B152" s="333"/>
      <c r="C152" s="367" t="s">
        <v>1453</v>
      </c>
      <c r="D152" s="367" t="s">
        <v>898</v>
      </c>
      <c r="E152" s="368" t="s">
        <v>1192</v>
      </c>
      <c r="F152" s="369" t="s">
        <v>1193</v>
      </c>
      <c r="G152" s="370" t="s">
        <v>365</v>
      </c>
      <c r="H152" s="326">
        <v>1</v>
      </c>
      <c r="I152" s="209"/>
      <c r="J152" s="406">
        <f>ROUND(I152*H152,2)</f>
        <v>0</v>
      </c>
      <c r="K152" s="407"/>
      <c r="L152" s="333"/>
      <c r="M152" s="408" t="s">
        <v>1259</v>
      </c>
      <c r="N152" s="409" t="s">
        <v>1271</v>
      </c>
      <c r="O152" s="311"/>
      <c r="P152" s="410">
        <f>O152*H152</f>
        <v>0</v>
      </c>
      <c r="Q152" s="410">
        <v>0</v>
      </c>
      <c r="R152" s="410">
        <f>Q152*H152</f>
        <v>0</v>
      </c>
      <c r="S152" s="410">
        <v>0</v>
      </c>
      <c r="T152" s="410">
        <f>S152*H152</f>
        <v>0</v>
      </c>
      <c r="U152" s="411" t="s">
        <v>1259</v>
      </c>
      <c r="V152" s="311"/>
      <c r="AR152" s="202" t="s">
        <v>1515</v>
      </c>
      <c r="AT152" s="202" t="s">
        <v>898</v>
      </c>
      <c r="AU152" s="202" t="s">
        <v>1226</v>
      </c>
      <c r="AY152" s="179" t="s">
        <v>1307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9" t="s">
        <v>1245</v>
      </c>
      <c r="BK152" s="203">
        <f>ROUND(I152*H152,2)</f>
        <v>0</v>
      </c>
      <c r="BL152" s="179" t="s">
        <v>1515</v>
      </c>
      <c r="BM152" s="202" t="s">
        <v>1764</v>
      </c>
    </row>
    <row r="153" spans="1:65" s="182" customFormat="1" ht="19.5" x14ac:dyDescent="0.2">
      <c r="A153" s="311"/>
      <c r="B153" s="333"/>
      <c r="C153" s="311"/>
      <c r="D153" s="371" t="s">
        <v>1310</v>
      </c>
      <c r="E153" s="311"/>
      <c r="F153" s="372" t="s">
        <v>1193</v>
      </c>
      <c r="G153" s="311"/>
      <c r="H153" s="311"/>
      <c r="I153" s="210"/>
      <c r="J153" s="311"/>
      <c r="K153" s="311"/>
      <c r="L153" s="333"/>
      <c r="M153" s="412"/>
      <c r="N153" s="311"/>
      <c r="O153" s="311"/>
      <c r="P153" s="311"/>
      <c r="Q153" s="311"/>
      <c r="R153" s="311"/>
      <c r="S153" s="311"/>
      <c r="T153" s="311"/>
      <c r="U153" s="413"/>
      <c r="V153" s="311"/>
      <c r="AT153" s="179" t="s">
        <v>1310</v>
      </c>
      <c r="AU153" s="179" t="s">
        <v>1226</v>
      </c>
    </row>
    <row r="154" spans="1:65" s="182" customFormat="1" ht="16.5" customHeight="1" x14ac:dyDescent="0.2">
      <c r="A154" s="311"/>
      <c r="B154" s="333"/>
      <c r="C154" s="367" t="s">
        <v>1405</v>
      </c>
      <c r="D154" s="367" t="s">
        <v>898</v>
      </c>
      <c r="E154" s="368" t="s">
        <v>1194</v>
      </c>
      <c r="F154" s="369" t="s">
        <v>1195</v>
      </c>
      <c r="G154" s="370" t="s">
        <v>365</v>
      </c>
      <c r="H154" s="326">
        <v>8</v>
      </c>
      <c r="I154" s="209"/>
      <c r="J154" s="406">
        <f>ROUND(I154*H154,2)</f>
        <v>0</v>
      </c>
      <c r="K154" s="407"/>
      <c r="L154" s="333"/>
      <c r="M154" s="408" t="s">
        <v>1259</v>
      </c>
      <c r="N154" s="409" t="s">
        <v>1271</v>
      </c>
      <c r="O154" s="311"/>
      <c r="P154" s="410">
        <f>O154*H154</f>
        <v>0</v>
      </c>
      <c r="Q154" s="410">
        <v>0</v>
      </c>
      <c r="R154" s="410">
        <f>Q154*H154</f>
        <v>0</v>
      </c>
      <c r="S154" s="410">
        <v>0</v>
      </c>
      <c r="T154" s="410">
        <f>S154*H154</f>
        <v>0</v>
      </c>
      <c r="U154" s="411" t="s">
        <v>1259</v>
      </c>
      <c r="V154" s="311"/>
      <c r="AR154" s="202" t="s">
        <v>1331</v>
      </c>
      <c r="AT154" s="202" t="s">
        <v>898</v>
      </c>
      <c r="AU154" s="202" t="s">
        <v>1226</v>
      </c>
      <c r="AY154" s="179" t="s">
        <v>1307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9" t="s">
        <v>1245</v>
      </c>
      <c r="BK154" s="203">
        <f>ROUND(I154*H154,2)</f>
        <v>0</v>
      </c>
      <c r="BL154" s="179" t="s">
        <v>1331</v>
      </c>
      <c r="BM154" s="202" t="s">
        <v>1765</v>
      </c>
    </row>
    <row r="155" spans="1:65" s="182" customFormat="1" x14ac:dyDescent="0.2">
      <c r="A155" s="311"/>
      <c r="B155" s="333"/>
      <c r="C155" s="311"/>
      <c r="D155" s="371" t="s">
        <v>1310</v>
      </c>
      <c r="E155" s="311"/>
      <c r="F155" s="372" t="s">
        <v>1195</v>
      </c>
      <c r="G155" s="311"/>
      <c r="H155" s="311"/>
      <c r="I155" s="210"/>
      <c r="J155" s="311"/>
      <c r="K155" s="311"/>
      <c r="L155" s="333"/>
      <c r="M155" s="412"/>
      <c r="N155" s="311"/>
      <c r="O155" s="311"/>
      <c r="P155" s="311"/>
      <c r="Q155" s="311"/>
      <c r="R155" s="311"/>
      <c r="S155" s="311"/>
      <c r="T155" s="311"/>
      <c r="U155" s="413"/>
      <c r="V155" s="311"/>
      <c r="AT155" s="179" t="s">
        <v>1310</v>
      </c>
      <c r="AU155" s="179" t="s">
        <v>1226</v>
      </c>
    </row>
    <row r="156" spans="1:65" s="182" customFormat="1" ht="16.5" customHeight="1" x14ac:dyDescent="0.2">
      <c r="A156" s="311"/>
      <c r="B156" s="333"/>
      <c r="C156" s="375" t="s">
        <v>1469</v>
      </c>
      <c r="D156" s="375" t="s">
        <v>985</v>
      </c>
      <c r="E156" s="376" t="s">
        <v>1247</v>
      </c>
      <c r="F156" s="377" t="s">
        <v>1248</v>
      </c>
      <c r="G156" s="378" t="s">
        <v>161</v>
      </c>
      <c r="H156" s="327">
        <v>2</v>
      </c>
      <c r="I156" s="211"/>
      <c r="J156" s="414">
        <f>ROUND(I156*H156,2)</f>
        <v>0</v>
      </c>
      <c r="K156" s="415"/>
      <c r="L156" s="416"/>
      <c r="M156" s="417" t="s">
        <v>1259</v>
      </c>
      <c r="N156" s="418" t="s">
        <v>1271</v>
      </c>
      <c r="O156" s="311"/>
      <c r="P156" s="410">
        <f>O156*H156</f>
        <v>0</v>
      </c>
      <c r="Q156" s="410">
        <v>1.4999999999999999E-4</v>
      </c>
      <c r="R156" s="410">
        <f>Q156*H156</f>
        <v>2.9999999999999997E-4</v>
      </c>
      <c r="S156" s="410">
        <v>0</v>
      </c>
      <c r="T156" s="410">
        <f>S156*H156</f>
        <v>0</v>
      </c>
      <c r="U156" s="411" t="s">
        <v>1259</v>
      </c>
      <c r="V156" s="311"/>
      <c r="AR156" s="202" t="s">
        <v>1425</v>
      </c>
      <c r="AT156" s="202" t="s">
        <v>985</v>
      </c>
      <c r="AU156" s="202" t="s">
        <v>1226</v>
      </c>
      <c r="AY156" s="179" t="s">
        <v>1307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9" t="s">
        <v>1245</v>
      </c>
      <c r="BK156" s="203">
        <f>ROUND(I156*H156,2)</f>
        <v>0</v>
      </c>
      <c r="BL156" s="179" t="s">
        <v>1331</v>
      </c>
      <c r="BM156" s="202" t="s">
        <v>1766</v>
      </c>
    </row>
    <row r="157" spans="1:65" s="182" customFormat="1" x14ac:dyDescent="0.2">
      <c r="A157" s="311"/>
      <c r="B157" s="333"/>
      <c r="C157" s="311"/>
      <c r="D157" s="371" t="s">
        <v>1310</v>
      </c>
      <c r="E157" s="311"/>
      <c r="F157" s="372" t="s">
        <v>1248</v>
      </c>
      <c r="G157" s="311"/>
      <c r="H157" s="311"/>
      <c r="I157" s="210"/>
      <c r="J157" s="311"/>
      <c r="K157" s="311"/>
      <c r="L157" s="333"/>
      <c r="M157" s="412"/>
      <c r="N157" s="311"/>
      <c r="O157" s="311"/>
      <c r="P157" s="311"/>
      <c r="Q157" s="311"/>
      <c r="R157" s="311"/>
      <c r="S157" s="311"/>
      <c r="T157" s="311"/>
      <c r="U157" s="413"/>
      <c r="V157" s="311"/>
      <c r="AT157" s="179" t="s">
        <v>1310</v>
      </c>
      <c r="AU157" s="179" t="s">
        <v>1226</v>
      </c>
    </row>
    <row r="158" spans="1:65" s="182" customFormat="1" ht="24.2" customHeight="1" x14ac:dyDescent="0.2">
      <c r="A158" s="311"/>
      <c r="B158" s="333"/>
      <c r="C158" s="367" t="s">
        <v>1413</v>
      </c>
      <c r="D158" s="367" t="s">
        <v>898</v>
      </c>
      <c r="E158" s="368" t="s">
        <v>1196</v>
      </c>
      <c r="F158" s="369" t="s">
        <v>1197</v>
      </c>
      <c r="G158" s="370" t="s">
        <v>292</v>
      </c>
      <c r="H158" s="326">
        <v>22</v>
      </c>
      <c r="I158" s="209"/>
      <c r="J158" s="406">
        <f>ROUND(I158*H158,2)</f>
        <v>0</v>
      </c>
      <c r="K158" s="407"/>
      <c r="L158" s="333"/>
      <c r="M158" s="408" t="s">
        <v>1259</v>
      </c>
      <c r="N158" s="409" t="s">
        <v>1271</v>
      </c>
      <c r="O158" s="311"/>
      <c r="P158" s="410">
        <f>O158*H158</f>
        <v>0</v>
      </c>
      <c r="Q158" s="410">
        <v>0</v>
      </c>
      <c r="R158" s="410">
        <f>Q158*H158</f>
        <v>0</v>
      </c>
      <c r="S158" s="410">
        <v>0</v>
      </c>
      <c r="T158" s="410">
        <f>S158*H158</f>
        <v>0</v>
      </c>
      <c r="U158" s="411" t="s">
        <v>1259</v>
      </c>
      <c r="V158" s="311"/>
      <c r="AR158" s="202" t="s">
        <v>1515</v>
      </c>
      <c r="AT158" s="202" t="s">
        <v>898</v>
      </c>
      <c r="AU158" s="202" t="s">
        <v>1226</v>
      </c>
      <c r="AY158" s="179" t="s">
        <v>1307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9" t="s">
        <v>1245</v>
      </c>
      <c r="BK158" s="203">
        <f>ROUND(I158*H158,2)</f>
        <v>0</v>
      </c>
      <c r="BL158" s="179" t="s">
        <v>1515</v>
      </c>
      <c r="BM158" s="202" t="s">
        <v>1767</v>
      </c>
    </row>
    <row r="159" spans="1:65" s="182" customFormat="1" ht="29.25" x14ac:dyDescent="0.2">
      <c r="A159" s="311"/>
      <c r="B159" s="333"/>
      <c r="C159" s="311"/>
      <c r="D159" s="371" t="s">
        <v>1310</v>
      </c>
      <c r="E159" s="311"/>
      <c r="F159" s="372" t="s">
        <v>1768</v>
      </c>
      <c r="G159" s="311"/>
      <c r="H159" s="311"/>
      <c r="I159" s="210"/>
      <c r="J159" s="311"/>
      <c r="K159" s="311"/>
      <c r="L159" s="333"/>
      <c r="M159" s="412"/>
      <c r="N159" s="311"/>
      <c r="O159" s="311"/>
      <c r="P159" s="311"/>
      <c r="Q159" s="311"/>
      <c r="R159" s="311"/>
      <c r="S159" s="311"/>
      <c r="T159" s="311"/>
      <c r="U159" s="413"/>
      <c r="V159" s="311"/>
      <c r="AT159" s="179" t="s">
        <v>1310</v>
      </c>
      <c r="AU159" s="179" t="s">
        <v>1226</v>
      </c>
    </row>
    <row r="160" spans="1:65" s="182" customFormat="1" x14ac:dyDescent="0.2">
      <c r="A160" s="311"/>
      <c r="B160" s="333"/>
      <c r="C160" s="311"/>
      <c r="D160" s="373" t="s">
        <v>1312</v>
      </c>
      <c r="E160" s="311"/>
      <c r="F160" s="374" t="s">
        <v>1769</v>
      </c>
      <c r="G160" s="311"/>
      <c r="H160" s="311"/>
      <c r="I160" s="210"/>
      <c r="J160" s="311"/>
      <c r="K160" s="311"/>
      <c r="L160" s="333"/>
      <c r="M160" s="412"/>
      <c r="N160" s="311"/>
      <c r="O160" s="311"/>
      <c r="P160" s="311"/>
      <c r="Q160" s="311"/>
      <c r="R160" s="311"/>
      <c r="S160" s="311"/>
      <c r="T160" s="311"/>
      <c r="U160" s="413"/>
      <c r="V160" s="311"/>
      <c r="AT160" s="179" t="s">
        <v>1312</v>
      </c>
      <c r="AU160" s="179" t="s">
        <v>1226</v>
      </c>
    </row>
    <row r="161" spans="1:65" s="182" customFormat="1" ht="21.75" customHeight="1" x14ac:dyDescent="0.2">
      <c r="A161" s="311"/>
      <c r="B161" s="333"/>
      <c r="C161" s="375" t="s">
        <v>1417</v>
      </c>
      <c r="D161" s="375" t="s">
        <v>985</v>
      </c>
      <c r="E161" s="376" t="s">
        <v>1198</v>
      </c>
      <c r="F161" s="377" t="s">
        <v>1199</v>
      </c>
      <c r="G161" s="378" t="s">
        <v>292</v>
      </c>
      <c r="H161" s="327">
        <v>22</v>
      </c>
      <c r="I161" s="211"/>
      <c r="J161" s="414">
        <f>ROUND(I161*H161,2)</f>
        <v>0</v>
      </c>
      <c r="K161" s="415"/>
      <c r="L161" s="416"/>
      <c r="M161" s="417" t="s">
        <v>1259</v>
      </c>
      <c r="N161" s="418" t="s">
        <v>1271</v>
      </c>
      <c r="O161" s="311"/>
      <c r="P161" s="410">
        <f>O161*H161</f>
        <v>0</v>
      </c>
      <c r="Q161" s="410">
        <v>4.0000000000000003E-5</v>
      </c>
      <c r="R161" s="410">
        <f>Q161*H161</f>
        <v>8.8000000000000003E-4</v>
      </c>
      <c r="S161" s="410">
        <v>0</v>
      </c>
      <c r="T161" s="410">
        <f>S161*H161</f>
        <v>0</v>
      </c>
      <c r="U161" s="411" t="s">
        <v>1259</v>
      </c>
      <c r="V161" s="311"/>
      <c r="AR161" s="202" t="s">
        <v>1732</v>
      </c>
      <c r="AT161" s="202" t="s">
        <v>985</v>
      </c>
      <c r="AU161" s="202" t="s">
        <v>1226</v>
      </c>
      <c r="AY161" s="179" t="s">
        <v>1307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9" t="s">
        <v>1245</v>
      </c>
      <c r="BK161" s="203">
        <f>ROUND(I161*H161,2)</f>
        <v>0</v>
      </c>
      <c r="BL161" s="179" t="s">
        <v>1732</v>
      </c>
      <c r="BM161" s="202" t="s">
        <v>1770</v>
      </c>
    </row>
    <row r="162" spans="1:65" s="182" customFormat="1" x14ac:dyDescent="0.2">
      <c r="A162" s="311"/>
      <c r="B162" s="333"/>
      <c r="C162" s="311"/>
      <c r="D162" s="371" t="s">
        <v>1310</v>
      </c>
      <c r="E162" s="311"/>
      <c r="F162" s="372" t="s">
        <v>1199</v>
      </c>
      <c r="G162" s="311"/>
      <c r="H162" s="311"/>
      <c r="I162" s="210"/>
      <c r="J162" s="311"/>
      <c r="K162" s="311"/>
      <c r="L162" s="333"/>
      <c r="M162" s="412"/>
      <c r="N162" s="311"/>
      <c r="O162" s="311"/>
      <c r="P162" s="311"/>
      <c r="Q162" s="311"/>
      <c r="R162" s="311"/>
      <c r="S162" s="311"/>
      <c r="T162" s="311"/>
      <c r="U162" s="413"/>
      <c r="V162" s="311"/>
      <c r="AT162" s="179" t="s">
        <v>1310</v>
      </c>
      <c r="AU162" s="179" t="s">
        <v>1226</v>
      </c>
    </row>
    <row r="163" spans="1:65" s="182" customFormat="1" ht="24.2" customHeight="1" x14ac:dyDescent="0.2">
      <c r="A163" s="311"/>
      <c r="B163" s="333"/>
      <c r="C163" s="367" t="s">
        <v>1421</v>
      </c>
      <c r="D163" s="367" t="s">
        <v>898</v>
      </c>
      <c r="E163" s="368" t="s">
        <v>1200</v>
      </c>
      <c r="F163" s="369" t="s">
        <v>1201</v>
      </c>
      <c r="G163" s="370" t="s">
        <v>292</v>
      </c>
      <c r="H163" s="326">
        <v>26</v>
      </c>
      <c r="I163" s="209"/>
      <c r="J163" s="406">
        <f>ROUND(I163*H163,2)</f>
        <v>0</v>
      </c>
      <c r="K163" s="407"/>
      <c r="L163" s="333"/>
      <c r="M163" s="408" t="s">
        <v>1259</v>
      </c>
      <c r="N163" s="409" t="s">
        <v>1271</v>
      </c>
      <c r="O163" s="311"/>
      <c r="P163" s="410">
        <f>O163*H163</f>
        <v>0</v>
      </c>
      <c r="Q163" s="410">
        <v>0</v>
      </c>
      <c r="R163" s="410">
        <f>Q163*H163</f>
        <v>0</v>
      </c>
      <c r="S163" s="410">
        <v>0</v>
      </c>
      <c r="T163" s="410">
        <f>S163*H163</f>
        <v>0</v>
      </c>
      <c r="U163" s="411" t="s">
        <v>1259</v>
      </c>
      <c r="V163" s="311"/>
      <c r="AR163" s="202" t="s">
        <v>1331</v>
      </c>
      <c r="AT163" s="202" t="s">
        <v>898</v>
      </c>
      <c r="AU163" s="202" t="s">
        <v>1226</v>
      </c>
      <c r="AY163" s="179" t="s">
        <v>1307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9" t="s">
        <v>1245</v>
      </c>
      <c r="BK163" s="203">
        <f>ROUND(I163*H163,2)</f>
        <v>0</v>
      </c>
      <c r="BL163" s="179" t="s">
        <v>1331</v>
      </c>
      <c r="BM163" s="202" t="s">
        <v>1771</v>
      </c>
    </row>
    <row r="164" spans="1:65" s="182" customFormat="1" ht="29.25" x14ac:dyDescent="0.2">
      <c r="A164" s="311"/>
      <c r="B164" s="333"/>
      <c r="C164" s="311"/>
      <c r="D164" s="371" t="s">
        <v>1310</v>
      </c>
      <c r="E164" s="311"/>
      <c r="F164" s="372" t="s">
        <v>1772</v>
      </c>
      <c r="G164" s="311"/>
      <c r="H164" s="311"/>
      <c r="I164" s="210"/>
      <c r="J164" s="311"/>
      <c r="K164" s="311"/>
      <c r="L164" s="333"/>
      <c r="M164" s="412"/>
      <c r="N164" s="311"/>
      <c r="O164" s="311"/>
      <c r="P164" s="311"/>
      <c r="Q164" s="311"/>
      <c r="R164" s="311"/>
      <c r="S164" s="311"/>
      <c r="T164" s="311"/>
      <c r="U164" s="413"/>
      <c r="V164" s="311"/>
      <c r="AT164" s="179" t="s">
        <v>1310</v>
      </c>
      <c r="AU164" s="179" t="s">
        <v>1226</v>
      </c>
    </row>
    <row r="165" spans="1:65" s="182" customFormat="1" x14ac:dyDescent="0.2">
      <c r="A165" s="311"/>
      <c r="B165" s="333"/>
      <c r="C165" s="311"/>
      <c r="D165" s="373" t="s">
        <v>1312</v>
      </c>
      <c r="E165" s="311"/>
      <c r="F165" s="374" t="s">
        <v>1773</v>
      </c>
      <c r="G165" s="311"/>
      <c r="H165" s="311"/>
      <c r="I165" s="210"/>
      <c r="J165" s="311"/>
      <c r="K165" s="311"/>
      <c r="L165" s="333"/>
      <c r="M165" s="412"/>
      <c r="N165" s="311"/>
      <c r="O165" s="311"/>
      <c r="P165" s="311"/>
      <c r="Q165" s="311"/>
      <c r="R165" s="311"/>
      <c r="S165" s="311"/>
      <c r="T165" s="311"/>
      <c r="U165" s="413"/>
      <c r="V165" s="311"/>
      <c r="AT165" s="179" t="s">
        <v>1312</v>
      </c>
      <c r="AU165" s="179" t="s">
        <v>1226</v>
      </c>
    </row>
    <row r="166" spans="1:65" s="182" customFormat="1" ht="16.5" customHeight="1" x14ac:dyDescent="0.2">
      <c r="A166" s="311"/>
      <c r="B166" s="333"/>
      <c r="C166" s="375" t="s">
        <v>1425</v>
      </c>
      <c r="D166" s="375" t="s">
        <v>985</v>
      </c>
      <c r="E166" s="376" t="s">
        <v>1202</v>
      </c>
      <c r="F166" s="377" t="s">
        <v>1203</v>
      </c>
      <c r="G166" s="378" t="s">
        <v>292</v>
      </c>
      <c r="H166" s="327">
        <v>26</v>
      </c>
      <c r="I166" s="211"/>
      <c r="J166" s="414">
        <f>ROUND(I166*H166,2)</f>
        <v>0</v>
      </c>
      <c r="K166" s="415"/>
      <c r="L166" s="416"/>
      <c r="M166" s="417" t="s">
        <v>1259</v>
      </c>
      <c r="N166" s="418" t="s">
        <v>1271</v>
      </c>
      <c r="O166" s="311"/>
      <c r="P166" s="410">
        <f>O166*H166</f>
        <v>0</v>
      </c>
      <c r="Q166" s="410">
        <v>4.0000000000000003E-5</v>
      </c>
      <c r="R166" s="410">
        <f>Q166*H166</f>
        <v>1.0400000000000001E-3</v>
      </c>
      <c r="S166" s="410">
        <v>0</v>
      </c>
      <c r="T166" s="410">
        <f>S166*H166</f>
        <v>0</v>
      </c>
      <c r="U166" s="411" t="s">
        <v>1259</v>
      </c>
      <c r="V166" s="311"/>
      <c r="AR166" s="202" t="s">
        <v>1425</v>
      </c>
      <c r="AT166" s="202" t="s">
        <v>985</v>
      </c>
      <c r="AU166" s="202" t="s">
        <v>1226</v>
      </c>
      <c r="AY166" s="179" t="s">
        <v>1307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9" t="s">
        <v>1245</v>
      </c>
      <c r="BK166" s="203">
        <f>ROUND(I166*H166,2)</f>
        <v>0</v>
      </c>
      <c r="BL166" s="179" t="s">
        <v>1331</v>
      </c>
      <c r="BM166" s="202" t="s">
        <v>1774</v>
      </c>
    </row>
    <row r="167" spans="1:65" s="182" customFormat="1" x14ac:dyDescent="0.2">
      <c r="A167" s="311"/>
      <c r="B167" s="333"/>
      <c r="C167" s="311"/>
      <c r="D167" s="371" t="s">
        <v>1310</v>
      </c>
      <c r="E167" s="311"/>
      <c r="F167" s="372" t="s">
        <v>1203</v>
      </c>
      <c r="G167" s="311"/>
      <c r="H167" s="311"/>
      <c r="I167" s="210"/>
      <c r="J167" s="311"/>
      <c r="K167" s="311"/>
      <c r="L167" s="333"/>
      <c r="M167" s="412"/>
      <c r="N167" s="311"/>
      <c r="O167" s="311"/>
      <c r="P167" s="311"/>
      <c r="Q167" s="311"/>
      <c r="R167" s="311"/>
      <c r="S167" s="311"/>
      <c r="T167" s="311"/>
      <c r="U167" s="413"/>
      <c r="V167" s="311"/>
      <c r="AT167" s="179" t="s">
        <v>1310</v>
      </c>
      <c r="AU167" s="179" t="s">
        <v>1226</v>
      </c>
    </row>
    <row r="168" spans="1:65" s="182" customFormat="1" ht="24.2" customHeight="1" x14ac:dyDescent="0.2">
      <c r="A168" s="311"/>
      <c r="B168" s="333"/>
      <c r="C168" s="367" t="s">
        <v>1429</v>
      </c>
      <c r="D168" s="367" t="s">
        <v>898</v>
      </c>
      <c r="E168" s="368" t="s">
        <v>1204</v>
      </c>
      <c r="F168" s="369" t="s">
        <v>1205</v>
      </c>
      <c r="G168" s="370" t="s">
        <v>292</v>
      </c>
      <c r="H168" s="326">
        <v>4</v>
      </c>
      <c r="I168" s="209"/>
      <c r="J168" s="406">
        <f>ROUND(I168*H168,2)</f>
        <v>0</v>
      </c>
      <c r="K168" s="407"/>
      <c r="L168" s="333"/>
      <c r="M168" s="408" t="s">
        <v>1259</v>
      </c>
      <c r="N168" s="409" t="s">
        <v>1271</v>
      </c>
      <c r="O168" s="311"/>
      <c r="P168" s="410">
        <f>O168*H168</f>
        <v>0</v>
      </c>
      <c r="Q168" s="410">
        <v>0</v>
      </c>
      <c r="R168" s="410">
        <f>Q168*H168</f>
        <v>0</v>
      </c>
      <c r="S168" s="410">
        <v>0</v>
      </c>
      <c r="T168" s="410">
        <f>S168*H168</f>
        <v>0</v>
      </c>
      <c r="U168" s="411" t="s">
        <v>1259</v>
      </c>
      <c r="V168" s="311"/>
      <c r="AR168" s="202" t="s">
        <v>1331</v>
      </c>
      <c r="AT168" s="202" t="s">
        <v>898</v>
      </c>
      <c r="AU168" s="202" t="s">
        <v>1226</v>
      </c>
      <c r="AY168" s="179" t="s">
        <v>1307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9" t="s">
        <v>1245</v>
      </c>
      <c r="BK168" s="203">
        <f>ROUND(I168*H168,2)</f>
        <v>0</v>
      </c>
      <c r="BL168" s="179" t="s">
        <v>1331</v>
      </c>
      <c r="BM168" s="202" t="s">
        <v>1775</v>
      </c>
    </row>
    <row r="169" spans="1:65" s="182" customFormat="1" ht="29.25" x14ac:dyDescent="0.2">
      <c r="A169" s="311"/>
      <c r="B169" s="333"/>
      <c r="C169" s="311"/>
      <c r="D169" s="371" t="s">
        <v>1310</v>
      </c>
      <c r="E169" s="311"/>
      <c r="F169" s="372" t="s">
        <v>1776</v>
      </c>
      <c r="G169" s="311"/>
      <c r="H169" s="311"/>
      <c r="I169" s="210"/>
      <c r="J169" s="311"/>
      <c r="K169" s="311"/>
      <c r="L169" s="333"/>
      <c r="M169" s="412"/>
      <c r="N169" s="311"/>
      <c r="O169" s="311"/>
      <c r="P169" s="311"/>
      <c r="Q169" s="311"/>
      <c r="R169" s="311"/>
      <c r="S169" s="311"/>
      <c r="T169" s="311"/>
      <c r="U169" s="413"/>
      <c r="V169" s="311"/>
      <c r="AT169" s="179" t="s">
        <v>1310</v>
      </c>
      <c r="AU169" s="179" t="s">
        <v>1226</v>
      </c>
    </row>
    <row r="170" spans="1:65" s="182" customFormat="1" x14ac:dyDescent="0.2">
      <c r="A170" s="311"/>
      <c r="B170" s="333"/>
      <c r="C170" s="311"/>
      <c r="D170" s="373" t="s">
        <v>1312</v>
      </c>
      <c r="E170" s="311"/>
      <c r="F170" s="374" t="s">
        <v>1777</v>
      </c>
      <c r="G170" s="311"/>
      <c r="H170" s="311"/>
      <c r="I170" s="210"/>
      <c r="J170" s="311"/>
      <c r="K170" s="311"/>
      <c r="L170" s="333"/>
      <c r="M170" s="412"/>
      <c r="N170" s="311"/>
      <c r="O170" s="311"/>
      <c r="P170" s="311"/>
      <c r="Q170" s="311"/>
      <c r="R170" s="311"/>
      <c r="S170" s="311"/>
      <c r="T170" s="311"/>
      <c r="U170" s="413"/>
      <c r="V170" s="311"/>
      <c r="AT170" s="179" t="s">
        <v>1312</v>
      </c>
      <c r="AU170" s="179" t="s">
        <v>1226</v>
      </c>
    </row>
    <row r="171" spans="1:65" s="182" customFormat="1" ht="16.5" customHeight="1" x14ac:dyDescent="0.2">
      <c r="A171" s="311"/>
      <c r="B171" s="333"/>
      <c r="C171" s="375" t="s">
        <v>1433</v>
      </c>
      <c r="D171" s="375" t="s">
        <v>985</v>
      </c>
      <c r="E171" s="376" t="s">
        <v>1206</v>
      </c>
      <c r="F171" s="377" t="s">
        <v>1207</v>
      </c>
      <c r="G171" s="378" t="s">
        <v>292</v>
      </c>
      <c r="H171" s="327">
        <v>4</v>
      </c>
      <c r="I171" s="211"/>
      <c r="J171" s="414">
        <f>ROUND(I171*H171,2)</f>
        <v>0</v>
      </c>
      <c r="K171" s="415"/>
      <c r="L171" s="416"/>
      <c r="M171" s="417" t="s">
        <v>1259</v>
      </c>
      <c r="N171" s="418" t="s">
        <v>1271</v>
      </c>
      <c r="O171" s="311"/>
      <c r="P171" s="410">
        <f>O171*H171</f>
        <v>0</v>
      </c>
      <c r="Q171" s="410">
        <v>4.0000000000000003E-5</v>
      </c>
      <c r="R171" s="410">
        <f>Q171*H171</f>
        <v>1.6000000000000001E-4</v>
      </c>
      <c r="S171" s="410">
        <v>0</v>
      </c>
      <c r="T171" s="410">
        <f>S171*H171</f>
        <v>0</v>
      </c>
      <c r="U171" s="411" t="s">
        <v>1259</v>
      </c>
      <c r="V171" s="311"/>
      <c r="AR171" s="202" t="s">
        <v>1425</v>
      </c>
      <c r="AT171" s="202" t="s">
        <v>985</v>
      </c>
      <c r="AU171" s="202" t="s">
        <v>1226</v>
      </c>
      <c r="AY171" s="179" t="s">
        <v>1307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9" t="s">
        <v>1245</v>
      </c>
      <c r="BK171" s="203">
        <f>ROUND(I171*H171,2)</f>
        <v>0</v>
      </c>
      <c r="BL171" s="179" t="s">
        <v>1331</v>
      </c>
      <c r="BM171" s="202" t="s">
        <v>1778</v>
      </c>
    </row>
    <row r="172" spans="1:65" s="182" customFormat="1" x14ac:dyDescent="0.2">
      <c r="A172" s="311"/>
      <c r="B172" s="333"/>
      <c r="C172" s="311"/>
      <c r="D172" s="371" t="s">
        <v>1310</v>
      </c>
      <c r="E172" s="311"/>
      <c r="F172" s="372" t="s">
        <v>1207</v>
      </c>
      <c r="G172" s="311"/>
      <c r="H172" s="311"/>
      <c r="I172" s="210"/>
      <c r="J172" s="311"/>
      <c r="K172" s="311"/>
      <c r="L172" s="333"/>
      <c r="M172" s="412"/>
      <c r="N172" s="311"/>
      <c r="O172" s="311"/>
      <c r="P172" s="311"/>
      <c r="Q172" s="311"/>
      <c r="R172" s="311"/>
      <c r="S172" s="311"/>
      <c r="T172" s="311"/>
      <c r="U172" s="413"/>
      <c r="V172" s="311"/>
      <c r="AT172" s="179" t="s">
        <v>1310</v>
      </c>
      <c r="AU172" s="179" t="s">
        <v>1226</v>
      </c>
    </row>
    <row r="173" spans="1:65" s="182" customFormat="1" ht="33" customHeight="1" x14ac:dyDescent="0.2">
      <c r="A173" s="311"/>
      <c r="B173" s="333"/>
      <c r="C173" s="367" t="s">
        <v>1437</v>
      </c>
      <c r="D173" s="367" t="s">
        <v>898</v>
      </c>
      <c r="E173" s="368" t="s">
        <v>1208</v>
      </c>
      <c r="F173" s="369" t="s">
        <v>1209</v>
      </c>
      <c r="G173" s="370" t="s">
        <v>292</v>
      </c>
      <c r="H173" s="326">
        <v>40</v>
      </c>
      <c r="I173" s="209"/>
      <c r="J173" s="406">
        <f>ROUND(I173*H173,2)</f>
        <v>0</v>
      </c>
      <c r="K173" s="407"/>
      <c r="L173" s="333"/>
      <c r="M173" s="408" t="s">
        <v>1259</v>
      </c>
      <c r="N173" s="409" t="s">
        <v>1271</v>
      </c>
      <c r="O173" s="311"/>
      <c r="P173" s="410">
        <f>O173*H173</f>
        <v>0</v>
      </c>
      <c r="Q173" s="410">
        <v>0</v>
      </c>
      <c r="R173" s="410">
        <f>Q173*H173</f>
        <v>0</v>
      </c>
      <c r="S173" s="410">
        <v>0</v>
      </c>
      <c r="T173" s="410">
        <f>S173*H173</f>
        <v>0</v>
      </c>
      <c r="U173" s="411" t="s">
        <v>1259</v>
      </c>
      <c r="V173" s="311"/>
      <c r="AR173" s="202" t="s">
        <v>1515</v>
      </c>
      <c r="AT173" s="202" t="s">
        <v>898</v>
      </c>
      <c r="AU173" s="202" t="s">
        <v>1226</v>
      </c>
      <c r="AY173" s="179" t="s">
        <v>1307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9" t="s">
        <v>1245</v>
      </c>
      <c r="BK173" s="203">
        <f>ROUND(I173*H173,2)</f>
        <v>0</v>
      </c>
      <c r="BL173" s="179" t="s">
        <v>1515</v>
      </c>
      <c r="BM173" s="202" t="s">
        <v>1779</v>
      </c>
    </row>
    <row r="174" spans="1:65" s="182" customFormat="1" ht="29.25" x14ac:dyDescent="0.2">
      <c r="A174" s="311"/>
      <c r="B174" s="333"/>
      <c r="C174" s="311"/>
      <c r="D174" s="371" t="s">
        <v>1310</v>
      </c>
      <c r="E174" s="311"/>
      <c r="F174" s="372" t="s">
        <v>1780</v>
      </c>
      <c r="G174" s="311"/>
      <c r="H174" s="311"/>
      <c r="I174" s="210"/>
      <c r="J174" s="311"/>
      <c r="K174" s="311"/>
      <c r="L174" s="333"/>
      <c r="M174" s="412"/>
      <c r="N174" s="311"/>
      <c r="O174" s="311"/>
      <c r="P174" s="311"/>
      <c r="Q174" s="311"/>
      <c r="R174" s="311"/>
      <c r="S174" s="311"/>
      <c r="T174" s="311"/>
      <c r="U174" s="413"/>
      <c r="V174" s="311"/>
      <c r="AT174" s="179" t="s">
        <v>1310</v>
      </c>
      <c r="AU174" s="179" t="s">
        <v>1226</v>
      </c>
    </row>
    <row r="175" spans="1:65" s="182" customFormat="1" x14ac:dyDescent="0.2">
      <c r="A175" s="311"/>
      <c r="B175" s="333"/>
      <c r="C175" s="311"/>
      <c r="D175" s="373" t="s">
        <v>1312</v>
      </c>
      <c r="E175" s="311"/>
      <c r="F175" s="374" t="s">
        <v>1781</v>
      </c>
      <c r="G175" s="311"/>
      <c r="H175" s="311"/>
      <c r="I175" s="210"/>
      <c r="J175" s="311"/>
      <c r="K175" s="311"/>
      <c r="L175" s="333"/>
      <c r="M175" s="412"/>
      <c r="N175" s="311"/>
      <c r="O175" s="311"/>
      <c r="P175" s="311"/>
      <c r="Q175" s="311"/>
      <c r="R175" s="311"/>
      <c r="S175" s="311"/>
      <c r="T175" s="311"/>
      <c r="U175" s="413"/>
      <c r="V175" s="311"/>
      <c r="AT175" s="179" t="s">
        <v>1312</v>
      </c>
      <c r="AU175" s="179" t="s">
        <v>1226</v>
      </c>
    </row>
    <row r="176" spans="1:65" s="182" customFormat="1" ht="24.2" customHeight="1" x14ac:dyDescent="0.2">
      <c r="A176" s="311"/>
      <c r="B176" s="333"/>
      <c r="C176" s="375" t="s">
        <v>1441</v>
      </c>
      <c r="D176" s="375" t="s">
        <v>985</v>
      </c>
      <c r="E176" s="376" t="s">
        <v>1210</v>
      </c>
      <c r="F176" s="377" t="s">
        <v>1211</v>
      </c>
      <c r="G176" s="378" t="s">
        <v>292</v>
      </c>
      <c r="H176" s="327">
        <v>40</v>
      </c>
      <c r="I176" s="211"/>
      <c r="J176" s="414">
        <f>ROUND(I176*H176,2)</f>
        <v>0</v>
      </c>
      <c r="K176" s="415"/>
      <c r="L176" s="416"/>
      <c r="M176" s="417" t="s">
        <v>1259</v>
      </c>
      <c r="N176" s="418" t="s">
        <v>1271</v>
      </c>
      <c r="O176" s="311"/>
      <c r="P176" s="410">
        <f>O176*H176</f>
        <v>0</v>
      </c>
      <c r="Q176" s="410">
        <v>9.0000000000000006E-5</v>
      </c>
      <c r="R176" s="410">
        <f>Q176*H176</f>
        <v>3.6000000000000003E-3</v>
      </c>
      <c r="S176" s="410">
        <v>0</v>
      </c>
      <c r="T176" s="410">
        <f>S176*H176</f>
        <v>0</v>
      </c>
      <c r="U176" s="411" t="s">
        <v>1259</v>
      </c>
      <c r="V176" s="311"/>
      <c r="AR176" s="202" t="s">
        <v>1732</v>
      </c>
      <c r="AT176" s="202" t="s">
        <v>985</v>
      </c>
      <c r="AU176" s="202" t="s">
        <v>1226</v>
      </c>
      <c r="AY176" s="179" t="s">
        <v>1307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9" t="s">
        <v>1245</v>
      </c>
      <c r="BK176" s="203">
        <f>ROUND(I176*H176,2)</f>
        <v>0</v>
      </c>
      <c r="BL176" s="179" t="s">
        <v>1732</v>
      </c>
      <c r="BM176" s="202" t="s">
        <v>1782</v>
      </c>
    </row>
    <row r="177" spans="1:65" s="182" customFormat="1" x14ac:dyDescent="0.2">
      <c r="A177" s="311"/>
      <c r="B177" s="333"/>
      <c r="C177" s="311"/>
      <c r="D177" s="371" t="s">
        <v>1310</v>
      </c>
      <c r="E177" s="311"/>
      <c r="F177" s="372" t="s">
        <v>1211</v>
      </c>
      <c r="G177" s="311"/>
      <c r="H177" s="311"/>
      <c r="I177" s="210"/>
      <c r="J177" s="311"/>
      <c r="K177" s="311"/>
      <c r="L177" s="333"/>
      <c r="M177" s="412"/>
      <c r="N177" s="311"/>
      <c r="O177" s="311"/>
      <c r="P177" s="311"/>
      <c r="Q177" s="311"/>
      <c r="R177" s="311"/>
      <c r="S177" s="311"/>
      <c r="T177" s="311"/>
      <c r="U177" s="413"/>
      <c r="V177" s="311"/>
      <c r="AT177" s="179" t="s">
        <v>1310</v>
      </c>
      <c r="AU177" s="179" t="s">
        <v>1226</v>
      </c>
    </row>
    <row r="178" spans="1:65" s="182" customFormat="1" ht="24.2" customHeight="1" x14ac:dyDescent="0.2">
      <c r="A178" s="311"/>
      <c r="B178" s="333"/>
      <c r="C178" s="367" t="s">
        <v>1473</v>
      </c>
      <c r="D178" s="367" t="s">
        <v>898</v>
      </c>
      <c r="E178" s="368" t="s">
        <v>1249</v>
      </c>
      <c r="F178" s="369" t="s">
        <v>1250</v>
      </c>
      <c r="G178" s="370" t="s">
        <v>161</v>
      </c>
      <c r="H178" s="326">
        <v>2</v>
      </c>
      <c r="I178" s="209"/>
      <c r="J178" s="406">
        <f>ROUND(I178*H178,2)</f>
        <v>0</v>
      </c>
      <c r="K178" s="407"/>
      <c r="L178" s="333"/>
      <c r="M178" s="408" t="s">
        <v>1259</v>
      </c>
      <c r="N178" s="409" t="s">
        <v>1271</v>
      </c>
      <c r="O178" s="311"/>
      <c r="P178" s="410">
        <f>O178*H178</f>
        <v>0</v>
      </c>
      <c r="Q178" s="410">
        <v>0</v>
      </c>
      <c r="R178" s="410">
        <f>Q178*H178</f>
        <v>0</v>
      </c>
      <c r="S178" s="410">
        <v>0</v>
      </c>
      <c r="T178" s="410">
        <f>S178*H178</f>
        <v>0</v>
      </c>
      <c r="U178" s="411" t="s">
        <v>1259</v>
      </c>
      <c r="V178" s="311"/>
      <c r="AR178" s="202" t="s">
        <v>1331</v>
      </c>
      <c r="AT178" s="202" t="s">
        <v>898</v>
      </c>
      <c r="AU178" s="202" t="s">
        <v>1226</v>
      </c>
      <c r="AY178" s="179" t="s">
        <v>1307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9" t="s">
        <v>1245</v>
      </c>
      <c r="BK178" s="203">
        <f>ROUND(I178*H178,2)</f>
        <v>0</v>
      </c>
      <c r="BL178" s="179" t="s">
        <v>1331</v>
      </c>
      <c r="BM178" s="202" t="s">
        <v>1783</v>
      </c>
    </row>
    <row r="179" spans="1:65" s="182" customFormat="1" ht="19.5" x14ac:dyDescent="0.2">
      <c r="A179" s="311"/>
      <c r="B179" s="333"/>
      <c r="C179" s="311"/>
      <c r="D179" s="371" t="s">
        <v>1310</v>
      </c>
      <c r="E179" s="311"/>
      <c r="F179" s="372" t="s">
        <v>1784</v>
      </c>
      <c r="G179" s="311"/>
      <c r="H179" s="311"/>
      <c r="I179" s="210"/>
      <c r="J179" s="311"/>
      <c r="K179" s="311"/>
      <c r="L179" s="333"/>
      <c r="M179" s="412"/>
      <c r="N179" s="311"/>
      <c r="O179" s="311"/>
      <c r="P179" s="311"/>
      <c r="Q179" s="311"/>
      <c r="R179" s="311"/>
      <c r="S179" s="311"/>
      <c r="T179" s="311"/>
      <c r="U179" s="413"/>
      <c r="V179" s="311"/>
      <c r="AT179" s="179" t="s">
        <v>1310</v>
      </c>
      <c r="AU179" s="179" t="s">
        <v>1226</v>
      </c>
    </row>
    <row r="180" spans="1:65" s="182" customFormat="1" x14ac:dyDescent="0.2">
      <c r="A180" s="311"/>
      <c r="B180" s="333"/>
      <c r="C180" s="311"/>
      <c r="D180" s="373" t="s">
        <v>1312</v>
      </c>
      <c r="E180" s="311"/>
      <c r="F180" s="374" t="s">
        <v>1785</v>
      </c>
      <c r="G180" s="311"/>
      <c r="H180" s="311"/>
      <c r="I180" s="210"/>
      <c r="J180" s="311"/>
      <c r="K180" s="311"/>
      <c r="L180" s="333"/>
      <c r="M180" s="412"/>
      <c r="N180" s="311"/>
      <c r="O180" s="311"/>
      <c r="P180" s="311"/>
      <c r="Q180" s="311"/>
      <c r="R180" s="311"/>
      <c r="S180" s="311"/>
      <c r="T180" s="311"/>
      <c r="U180" s="413"/>
      <c r="V180" s="311"/>
      <c r="AT180" s="179" t="s">
        <v>1312</v>
      </c>
      <c r="AU180" s="179" t="s">
        <v>1226</v>
      </c>
    </row>
    <row r="181" spans="1:65" s="182" customFormat="1" ht="37.9" customHeight="1" x14ac:dyDescent="0.2">
      <c r="A181" s="311"/>
      <c r="B181" s="333"/>
      <c r="C181" s="367" t="s">
        <v>1467</v>
      </c>
      <c r="D181" s="367" t="s">
        <v>898</v>
      </c>
      <c r="E181" s="368" t="s">
        <v>1212</v>
      </c>
      <c r="F181" s="369" t="s">
        <v>1213</v>
      </c>
      <c r="G181" s="370" t="s">
        <v>292</v>
      </c>
      <c r="H181" s="326">
        <v>108</v>
      </c>
      <c r="I181" s="209"/>
      <c r="J181" s="406">
        <f>ROUND(I181*H181,2)</f>
        <v>0</v>
      </c>
      <c r="K181" s="407"/>
      <c r="L181" s="333"/>
      <c r="M181" s="408" t="s">
        <v>1259</v>
      </c>
      <c r="N181" s="409" t="s">
        <v>1271</v>
      </c>
      <c r="O181" s="311"/>
      <c r="P181" s="410">
        <f>O181*H181</f>
        <v>0</v>
      </c>
      <c r="Q181" s="410">
        <v>0</v>
      </c>
      <c r="R181" s="410">
        <f>Q181*H181</f>
        <v>0</v>
      </c>
      <c r="S181" s="410">
        <v>0</v>
      </c>
      <c r="T181" s="410">
        <f>S181*H181</f>
        <v>0</v>
      </c>
      <c r="U181" s="411" t="s">
        <v>1259</v>
      </c>
      <c r="V181" s="311"/>
      <c r="AR181" s="202" t="s">
        <v>1652</v>
      </c>
      <c r="AT181" s="202" t="s">
        <v>898</v>
      </c>
      <c r="AU181" s="202" t="s">
        <v>1226</v>
      </c>
      <c r="AY181" s="179" t="s">
        <v>1307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9" t="s">
        <v>1245</v>
      </c>
      <c r="BK181" s="203">
        <f>ROUND(I181*H181,2)</f>
        <v>0</v>
      </c>
      <c r="BL181" s="179" t="s">
        <v>1652</v>
      </c>
      <c r="BM181" s="202" t="s">
        <v>1786</v>
      </c>
    </row>
    <row r="182" spans="1:65" s="182" customFormat="1" ht="29.25" x14ac:dyDescent="0.2">
      <c r="A182" s="311"/>
      <c r="B182" s="333"/>
      <c r="C182" s="311"/>
      <c r="D182" s="371" t="s">
        <v>1310</v>
      </c>
      <c r="E182" s="311"/>
      <c r="F182" s="372" t="s">
        <v>1787</v>
      </c>
      <c r="G182" s="311"/>
      <c r="H182" s="311"/>
      <c r="I182" s="210"/>
      <c r="J182" s="311"/>
      <c r="K182" s="311"/>
      <c r="L182" s="333"/>
      <c r="M182" s="412"/>
      <c r="N182" s="311"/>
      <c r="O182" s="311"/>
      <c r="P182" s="311"/>
      <c r="Q182" s="311"/>
      <c r="R182" s="311"/>
      <c r="S182" s="311"/>
      <c r="T182" s="311"/>
      <c r="U182" s="413"/>
      <c r="V182" s="311"/>
      <c r="AT182" s="179" t="s">
        <v>1310</v>
      </c>
      <c r="AU182" s="179" t="s">
        <v>1226</v>
      </c>
    </row>
    <row r="183" spans="1:65" s="182" customFormat="1" x14ac:dyDescent="0.2">
      <c r="A183" s="311"/>
      <c r="B183" s="333"/>
      <c r="C183" s="311"/>
      <c r="D183" s="373" t="s">
        <v>1312</v>
      </c>
      <c r="E183" s="311"/>
      <c r="F183" s="374" t="s">
        <v>1788</v>
      </c>
      <c r="G183" s="311"/>
      <c r="H183" s="311"/>
      <c r="I183" s="210"/>
      <c r="J183" s="311"/>
      <c r="K183" s="311"/>
      <c r="L183" s="333"/>
      <c r="M183" s="412"/>
      <c r="N183" s="311"/>
      <c r="O183" s="311"/>
      <c r="P183" s="311"/>
      <c r="Q183" s="311"/>
      <c r="R183" s="311"/>
      <c r="S183" s="311"/>
      <c r="T183" s="311"/>
      <c r="U183" s="413"/>
      <c r="V183" s="311"/>
      <c r="AT183" s="179" t="s">
        <v>1312</v>
      </c>
      <c r="AU183" s="179" t="s">
        <v>1226</v>
      </c>
    </row>
    <row r="184" spans="1:65" s="198" customFormat="1" ht="25.9" customHeight="1" x14ac:dyDescent="0.2">
      <c r="A184" s="324"/>
      <c r="B184" s="363"/>
      <c r="C184" s="324"/>
      <c r="D184" s="364" t="s">
        <v>895</v>
      </c>
      <c r="E184" s="365" t="s">
        <v>1101</v>
      </c>
      <c r="F184" s="365" t="s">
        <v>1169</v>
      </c>
      <c r="G184" s="324"/>
      <c r="H184" s="324"/>
      <c r="I184" s="208"/>
      <c r="J184" s="401">
        <f>BK184</f>
        <v>0</v>
      </c>
      <c r="K184" s="324"/>
      <c r="L184" s="363"/>
      <c r="M184" s="402"/>
      <c r="N184" s="324"/>
      <c r="O184" s="324"/>
      <c r="P184" s="403">
        <f>SUM(P185:P193)</f>
        <v>0</v>
      </c>
      <c r="Q184" s="324"/>
      <c r="R184" s="403">
        <f>SUM(R185:R193)</f>
        <v>0</v>
      </c>
      <c r="S184" s="324"/>
      <c r="T184" s="403">
        <f>SUM(T185:T193)</f>
        <v>0</v>
      </c>
      <c r="U184" s="404"/>
      <c r="V184" s="324"/>
      <c r="AR184" s="199" t="s">
        <v>1231</v>
      </c>
      <c r="AT184" s="200" t="s">
        <v>895</v>
      </c>
      <c r="AU184" s="200" t="s">
        <v>1306</v>
      </c>
      <c r="AY184" s="199" t="s">
        <v>1307</v>
      </c>
      <c r="BK184" s="201">
        <f>SUM(BK185:BK193)</f>
        <v>0</v>
      </c>
    </row>
    <row r="185" spans="1:65" s="182" customFormat="1" ht="33" customHeight="1" x14ac:dyDescent="0.2">
      <c r="A185" s="311"/>
      <c r="B185" s="333"/>
      <c r="C185" s="367" t="s">
        <v>1457</v>
      </c>
      <c r="D185" s="367" t="s">
        <v>898</v>
      </c>
      <c r="E185" s="368" t="s">
        <v>1214</v>
      </c>
      <c r="F185" s="369" t="s">
        <v>1215</v>
      </c>
      <c r="G185" s="370" t="s">
        <v>365</v>
      </c>
      <c r="H185" s="326">
        <v>66</v>
      </c>
      <c r="I185" s="209"/>
      <c r="J185" s="406">
        <f>ROUND(I185*H185,2)</f>
        <v>0</v>
      </c>
      <c r="K185" s="407"/>
      <c r="L185" s="333"/>
      <c r="M185" s="408" t="s">
        <v>1259</v>
      </c>
      <c r="N185" s="409" t="s">
        <v>1271</v>
      </c>
      <c r="O185" s="311"/>
      <c r="P185" s="410">
        <f>O185*H185</f>
        <v>0</v>
      </c>
      <c r="Q185" s="410">
        <v>0</v>
      </c>
      <c r="R185" s="410">
        <f>Q185*H185</f>
        <v>0</v>
      </c>
      <c r="S185" s="410">
        <v>0</v>
      </c>
      <c r="T185" s="410">
        <f>S185*H185</f>
        <v>0</v>
      </c>
      <c r="U185" s="411" t="s">
        <v>1259</v>
      </c>
      <c r="V185" s="311"/>
      <c r="AR185" s="202" t="s">
        <v>1652</v>
      </c>
      <c r="AT185" s="202" t="s">
        <v>898</v>
      </c>
      <c r="AU185" s="202" t="s">
        <v>1245</v>
      </c>
      <c r="AY185" s="179" t="s">
        <v>1307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9" t="s">
        <v>1245</v>
      </c>
      <c r="BK185" s="203">
        <f>ROUND(I185*H185,2)</f>
        <v>0</v>
      </c>
      <c r="BL185" s="179" t="s">
        <v>1652</v>
      </c>
      <c r="BM185" s="202" t="s">
        <v>1789</v>
      </c>
    </row>
    <row r="186" spans="1:65" s="182" customFormat="1" ht="19.5" x14ac:dyDescent="0.2">
      <c r="A186" s="311"/>
      <c r="B186" s="333"/>
      <c r="C186" s="311"/>
      <c r="D186" s="371" t="s">
        <v>1310</v>
      </c>
      <c r="E186" s="311"/>
      <c r="F186" s="372" t="s">
        <v>1790</v>
      </c>
      <c r="G186" s="311"/>
      <c r="H186" s="311"/>
      <c r="I186" s="210"/>
      <c r="J186" s="311"/>
      <c r="K186" s="311"/>
      <c r="L186" s="333"/>
      <c r="M186" s="412"/>
      <c r="N186" s="311"/>
      <c r="O186" s="311"/>
      <c r="P186" s="311"/>
      <c r="Q186" s="311"/>
      <c r="R186" s="311"/>
      <c r="S186" s="311"/>
      <c r="T186" s="311"/>
      <c r="U186" s="413"/>
      <c r="V186" s="311"/>
      <c r="AT186" s="179" t="s">
        <v>1310</v>
      </c>
      <c r="AU186" s="179" t="s">
        <v>1245</v>
      </c>
    </row>
    <row r="187" spans="1:65" s="182" customFormat="1" ht="24.2" customHeight="1" x14ac:dyDescent="0.2">
      <c r="A187" s="311"/>
      <c r="B187" s="333"/>
      <c r="C187" s="367" t="s">
        <v>1461</v>
      </c>
      <c r="D187" s="367" t="s">
        <v>898</v>
      </c>
      <c r="E187" s="368" t="s">
        <v>1216</v>
      </c>
      <c r="F187" s="369" t="s">
        <v>1217</v>
      </c>
      <c r="G187" s="370" t="s">
        <v>365</v>
      </c>
      <c r="H187" s="326">
        <v>41</v>
      </c>
      <c r="I187" s="209"/>
      <c r="J187" s="406">
        <f>ROUND(I187*H187,2)</f>
        <v>0</v>
      </c>
      <c r="K187" s="407"/>
      <c r="L187" s="333"/>
      <c r="M187" s="408" t="s">
        <v>1259</v>
      </c>
      <c r="N187" s="409" t="s">
        <v>1271</v>
      </c>
      <c r="O187" s="311"/>
      <c r="P187" s="410">
        <f>O187*H187</f>
        <v>0</v>
      </c>
      <c r="Q187" s="410">
        <v>0</v>
      </c>
      <c r="R187" s="410">
        <f>Q187*H187</f>
        <v>0</v>
      </c>
      <c r="S187" s="410">
        <v>0</v>
      </c>
      <c r="T187" s="410">
        <f>S187*H187</f>
        <v>0</v>
      </c>
      <c r="U187" s="411" t="s">
        <v>1259</v>
      </c>
      <c r="V187" s="311"/>
      <c r="AR187" s="202" t="s">
        <v>1652</v>
      </c>
      <c r="AT187" s="202" t="s">
        <v>898</v>
      </c>
      <c r="AU187" s="202" t="s">
        <v>1245</v>
      </c>
      <c r="AY187" s="179" t="s">
        <v>1307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9" t="s">
        <v>1245</v>
      </c>
      <c r="BK187" s="203">
        <f>ROUND(I187*H187,2)</f>
        <v>0</v>
      </c>
      <c r="BL187" s="179" t="s">
        <v>1652</v>
      </c>
      <c r="BM187" s="202" t="s">
        <v>1791</v>
      </c>
    </row>
    <row r="188" spans="1:65" s="182" customFormat="1" ht="19.5" x14ac:dyDescent="0.2">
      <c r="A188" s="311"/>
      <c r="B188" s="333"/>
      <c r="C188" s="311"/>
      <c r="D188" s="371" t="s">
        <v>1310</v>
      </c>
      <c r="E188" s="311"/>
      <c r="F188" s="372" t="s">
        <v>1792</v>
      </c>
      <c r="G188" s="311"/>
      <c r="H188" s="311"/>
      <c r="I188" s="210"/>
      <c r="J188" s="311"/>
      <c r="K188" s="311"/>
      <c r="L188" s="333"/>
      <c r="M188" s="412"/>
      <c r="N188" s="311"/>
      <c r="O188" s="311"/>
      <c r="P188" s="311"/>
      <c r="Q188" s="311"/>
      <c r="R188" s="311"/>
      <c r="S188" s="311"/>
      <c r="T188" s="311"/>
      <c r="U188" s="413"/>
      <c r="V188" s="311"/>
      <c r="AT188" s="179" t="s">
        <v>1310</v>
      </c>
      <c r="AU188" s="179" t="s">
        <v>1245</v>
      </c>
    </row>
    <row r="189" spans="1:65" s="182" customFormat="1" ht="33" customHeight="1" x14ac:dyDescent="0.2">
      <c r="A189" s="311"/>
      <c r="B189" s="333"/>
      <c r="C189" s="367" t="s">
        <v>1465</v>
      </c>
      <c r="D189" s="367" t="s">
        <v>898</v>
      </c>
      <c r="E189" s="368" t="s">
        <v>1218</v>
      </c>
      <c r="F189" s="369" t="s">
        <v>1219</v>
      </c>
      <c r="G189" s="370" t="s">
        <v>365</v>
      </c>
      <c r="H189" s="326">
        <v>1</v>
      </c>
      <c r="I189" s="209"/>
      <c r="J189" s="406">
        <f>ROUND(I189*H189,2)</f>
        <v>0</v>
      </c>
      <c r="K189" s="407"/>
      <c r="L189" s="333"/>
      <c r="M189" s="408" t="s">
        <v>1259</v>
      </c>
      <c r="N189" s="409" t="s">
        <v>1271</v>
      </c>
      <c r="O189" s="311"/>
      <c r="P189" s="410">
        <f>O189*H189</f>
        <v>0</v>
      </c>
      <c r="Q189" s="410">
        <v>0</v>
      </c>
      <c r="R189" s="410">
        <f>Q189*H189</f>
        <v>0</v>
      </c>
      <c r="S189" s="410">
        <v>0</v>
      </c>
      <c r="T189" s="410">
        <f>S189*H189</f>
        <v>0</v>
      </c>
      <c r="U189" s="411" t="s">
        <v>1259</v>
      </c>
      <c r="V189" s="311"/>
      <c r="AR189" s="202" t="s">
        <v>1652</v>
      </c>
      <c r="AT189" s="202" t="s">
        <v>898</v>
      </c>
      <c r="AU189" s="202" t="s">
        <v>1245</v>
      </c>
      <c r="AY189" s="179" t="s">
        <v>1307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9" t="s">
        <v>1245</v>
      </c>
      <c r="BK189" s="203">
        <f>ROUND(I189*H189,2)</f>
        <v>0</v>
      </c>
      <c r="BL189" s="179" t="s">
        <v>1652</v>
      </c>
      <c r="BM189" s="202" t="s">
        <v>1793</v>
      </c>
    </row>
    <row r="190" spans="1:65" s="182" customFormat="1" ht="19.5" x14ac:dyDescent="0.2">
      <c r="A190" s="311"/>
      <c r="B190" s="333"/>
      <c r="C190" s="311"/>
      <c r="D190" s="371" t="s">
        <v>1310</v>
      </c>
      <c r="E190" s="311"/>
      <c r="F190" s="372" t="s">
        <v>1794</v>
      </c>
      <c r="G190" s="311"/>
      <c r="H190" s="311"/>
      <c r="I190" s="210"/>
      <c r="J190" s="311"/>
      <c r="K190" s="311"/>
      <c r="L190" s="333"/>
      <c r="M190" s="412"/>
      <c r="N190" s="311"/>
      <c r="O190" s="311"/>
      <c r="P190" s="311"/>
      <c r="Q190" s="311"/>
      <c r="R190" s="311"/>
      <c r="S190" s="311"/>
      <c r="T190" s="311"/>
      <c r="U190" s="413"/>
      <c r="V190" s="311"/>
      <c r="AT190" s="179" t="s">
        <v>1310</v>
      </c>
      <c r="AU190" s="179" t="s">
        <v>1245</v>
      </c>
    </row>
    <row r="191" spans="1:65" s="182" customFormat="1" ht="16.5" customHeight="1" x14ac:dyDescent="0.2">
      <c r="A191" s="311"/>
      <c r="B191" s="333"/>
      <c r="C191" s="367" t="s">
        <v>1695</v>
      </c>
      <c r="D191" s="367" t="s">
        <v>898</v>
      </c>
      <c r="E191" s="368" t="s">
        <v>1220</v>
      </c>
      <c r="F191" s="369" t="s">
        <v>1221</v>
      </c>
      <c r="G191" s="370" t="s">
        <v>824</v>
      </c>
      <c r="H191" s="326">
        <v>8</v>
      </c>
      <c r="I191" s="209"/>
      <c r="J191" s="406">
        <f>ROUND(I191*H191,2)</f>
        <v>0</v>
      </c>
      <c r="K191" s="407"/>
      <c r="L191" s="333"/>
      <c r="M191" s="408" t="s">
        <v>1259</v>
      </c>
      <c r="N191" s="409" t="s">
        <v>1271</v>
      </c>
      <c r="O191" s="311"/>
      <c r="P191" s="410">
        <f>O191*H191</f>
        <v>0</v>
      </c>
      <c r="Q191" s="410">
        <v>0</v>
      </c>
      <c r="R191" s="410">
        <f>Q191*H191</f>
        <v>0</v>
      </c>
      <c r="S191" s="410">
        <v>0</v>
      </c>
      <c r="T191" s="410">
        <f>S191*H191</f>
        <v>0</v>
      </c>
      <c r="U191" s="411" t="s">
        <v>1259</v>
      </c>
      <c r="V191" s="311"/>
      <c r="AR191" s="202" t="s">
        <v>1652</v>
      </c>
      <c r="AT191" s="202" t="s">
        <v>898</v>
      </c>
      <c r="AU191" s="202" t="s">
        <v>1245</v>
      </c>
      <c r="AY191" s="179" t="s">
        <v>1307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9" t="s">
        <v>1245</v>
      </c>
      <c r="BK191" s="203">
        <f>ROUND(I191*H191,2)</f>
        <v>0</v>
      </c>
      <c r="BL191" s="179" t="s">
        <v>1652</v>
      </c>
      <c r="BM191" s="202" t="s">
        <v>1795</v>
      </c>
    </row>
    <row r="192" spans="1:65" s="182" customFormat="1" ht="19.5" x14ac:dyDescent="0.2">
      <c r="A192" s="311"/>
      <c r="B192" s="333"/>
      <c r="C192" s="311"/>
      <c r="D192" s="371" t="s">
        <v>1310</v>
      </c>
      <c r="E192" s="311"/>
      <c r="F192" s="372" t="s">
        <v>1796</v>
      </c>
      <c r="G192" s="311"/>
      <c r="H192" s="311"/>
      <c r="I192" s="210"/>
      <c r="J192" s="311"/>
      <c r="K192" s="311"/>
      <c r="L192" s="333"/>
      <c r="M192" s="412"/>
      <c r="N192" s="311"/>
      <c r="O192" s="311"/>
      <c r="P192" s="311"/>
      <c r="Q192" s="311"/>
      <c r="R192" s="311"/>
      <c r="S192" s="311"/>
      <c r="T192" s="311"/>
      <c r="U192" s="413"/>
      <c r="V192" s="311"/>
      <c r="AT192" s="179" t="s">
        <v>1310</v>
      </c>
      <c r="AU192" s="179" t="s">
        <v>1245</v>
      </c>
    </row>
    <row r="193" spans="1:47" s="182" customFormat="1" x14ac:dyDescent="0.2">
      <c r="A193" s="311"/>
      <c r="B193" s="333"/>
      <c r="C193" s="311"/>
      <c r="D193" s="373" t="s">
        <v>1312</v>
      </c>
      <c r="E193" s="311"/>
      <c r="F193" s="374" t="s">
        <v>1797</v>
      </c>
      <c r="G193" s="311"/>
      <c r="H193" s="311"/>
      <c r="I193" s="210"/>
      <c r="J193" s="311"/>
      <c r="K193" s="311"/>
      <c r="L193" s="333"/>
      <c r="M193" s="419"/>
      <c r="N193" s="420"/>
      <c r="O193" s="420"/>
      <c r="P193" s="420"/>
      <c r="Q193" s="420"/>
      <c r="R193" s="420"/>
      <c r="S193" s="420"/>
      <c r="T193" s="420"/>
      <c r="U193" s="421"/>
      <c r="V193" s="311"/>
      <c r="AT193" s="179" t="s">
        <v>1312</v>
      </c>
      <c r="AU193" s="179" t="s">
        <v>1245</v>
      </c>
    </row>
    <row r="194" spans="1:47" s="182" customFormat="1" ht="6.95" customHeight="1" x14ac:dyDescent="0.2">
      <c r="A194" s="311"/>
      <c r="B194" s="349"/>
      <c r="C194" s="318"/>
      <c r="D194" s="318"/>
      <c r="E194" s="318"/>
      <c r="F194" s="318"/>
      <c r="G194" s="318"/>
      <c r="H194" s="318"/>
      <c r="I194" s="434"/>
      <c r="J194" s="318"/>
      <c r="K194" s="318"/>
      <c r="L194" s="333"/>
      <c r="M194" s="311"/>
      <c r="N194" s="311"/>
      <c r="O194" s="311"/>
      <c r="P194" s="311"/>
      <c r="Q194" s="311"/>
      <c r="R194" s="311"/>
      <c r="S194" s="311"/>
      <c r="T194" s="311"/>
      <c r="U194" s="311"/>
      <c r="V194" s="311"/>
    </row>
  </sheetData>
  <sheetProtection algorithmName="SHA-512" hashValue="O6DcREqjSTBTVtueIStEEhWnWRceLyxJLnieTVKRuu7FYwWYZoeybMLA0DE1pv8H03yS8OLa6MyCpVz5PE+8iA==" saltValue="5qiWe0pTmMsRBICrvWJSsg==" spinCount="100000" sheet="1" objects="1" scenarios="1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hyperlinks>
    <hyperlink ref="F126" r:id="rId1" xr:uid="{90854089-45F2-4794-BBC3-503529EBB5C4}"/>
    <hyperlink ref="F131" r:id="rId2" xr:uid="{A6E22BF0-BF9C-4813-A43F-2A567F53969E}"/>
    <hyperlink ref="F138" r:id="rId3" xr:uid="{38BB8579-D668-49EE-AC0B-2264B9078AAE}"/>
    <hyperlink ref="F145" r:id="rId4" xr:uid="{AE7298D4-ABD0-48F9-9965-A8CF5226675C}"/>
    <hyperlink ref="F160" r:id="rId5" xr:uid="{7B681493-90C7-4606-8CD3-D13522ADC75B}"/>
    <hyperlink ref="F165" r:id="rId6" xr:uid="{68A01C3D-CC17-4FD0-BA21-649DC1A5E9C3}"/>
    <hyperlink ref="F170" r:id="rId7" xr:uid="{3CD8DFA8-ED08-4133-81E5-66AB85DFD325}"/>
    <hyperlink ref="F175" r:id="rId8" xr:uid="{87D09B99-3FC4-4B9E-9FD9-6DC5A1F3F305}"/>
    <hyperlink ref="F180" r:id="rId9" xr:uid="{DB47676D-D0EA-4BF1-BFCC-94E0FD08A5FB}"/>
    <hyperlink ref="F183" r:id="rId10" xr:uid="{A7FD3E7A-4BE2-4CCA-B87F-5938C13D9D9C}"/>
    <hyperlink ref="F193" r:id="rId11" xr:uid="{E09F3410-9D46-4A5D-88BA-814F6328A0B8}"/>
  </hyperlinks>
  <pageMargins left="0.25" right="0.25" top="0.75" bottom="0.75" header="0.3" footer="0.3"/>
  <pageSetup paperSize="9" scale="79" fitToHeight="0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3"/>
  <sheetViews>
    <sheetView workbookViewId="0">
      <selection activeCell="F10" sqref="F10"/>
    </sheetView>
  </sheetViews>
  <sheetFormatPr defaultColWidth="11.5703125" defaultRowHeight="12" x14ac:dyDescent="0.2"/>
  <cols>
    <col min="1" max="1" width="5" style="460" customWidth="1"/>
    <col min="2" max="2" width="8.7109375" style="476" customWidth="1"/>
    <col min="3" max="3" width="58.5703125" style="476" customWidth="1"/>
    <col min="4" max="4" width="7.42578125" style="463" customWidth="1"/>
    <col min="5" max="5" width="6.42578125" style="463" customWidth="1"/>
    <col min="6" max="6" width="9.85546875" style="497" customWidth="1"/>
    <col min="7" max="7" width="12.42578125" style="464" customWidth="1"/>
    <col min="8" max="202" width="9.140625" style="175" customWidth="1"/>
    <col min="203" max="228" width="11.5703125" style="175"/>
    <col min="229" max="229" width="5" style="175" customWidth="1"/>
    <col min="230" max="230" width="6.85546875" style="175" customWidth="1"/>
    <col min="231" max="231" width="58.5703125" style="175" customWidth="1"/>
    <col min="232" max="232" width="7.42578125" style="175" customWidth="1"/>
    <col min="233" max="233" width="6.42578125" style="175" customWidth="1"/>
    <col min="234" max="234" width="9.85546875" style="175" customWidth="1"/>
    <col min="235" max="235" width="12.42578125" style="175" customWidth="1"/>
    <col min="236" max="236" width="14.7109375" style="175" customWidth="1"/>
    <col min="237" max="458" width="9.140625" style="175" customWidth="1"/>
    <col min="459" max="484" width="11.5703125" style="175"/>
    <col min="485" max="485" width="5" style="175" customWidth="1"/>
    <col min="486" max="486" width="6.85546875" style="175" customWidth="1"/>
    <col min="487" max="487" width="58.5703125" style="175" customWidth="1"/>
    <col min="488" max="488" width="7.42578125" style="175" customWidth="1"/>
    <col min="489" max="489" width="6.42578125" style="175" customWidth="1"/>
    <col min="490" max="490" width="9.85546875" style="175" customWidth="1"/>
    <col min="491" max="491" width="12.42578125" style="175" customWidth="1"/>
    <col min="492" max="492" width="14.7109375" style="175" customWidth="1"/>
    <col min="493" max="714" width="9.140625" style="175" customWidth="1"/>
    <col min="715" max="740" width="11.5703125" style="175"/>
    <col min="741" max="741" width="5" style="175" customWidth="1"/>
    <col min="742" max="742" width="6.85546875" style="175" customWidth="1"/>
    <col min="743" max="743" width="58.5703125" style="175" customWidth="1"/>
    <col min="744" max="744" width="7.42578125" style="175" customWidth="1"/>
    <col min="745" max="745" width="6.42578125" style="175" customWidth="1"/>
    <col min="746" max="746" width="9.85546875" style="175" customWidth="1"/>
    <col min="747" max="747" width="12.42578125" style="175" customWidth="1"/>
    <col min="748" max="748" width="14.7109375" style="175" customWidth="1"/>
    <col min="749" max="970" width="9.140625" style="175" customWidth="1"/>
    <col min="971" max="996" width="11.5703125" style="175"/>
    <col min="997" max="997" width="5" style="175" customWidth="1"/>
    <col min="998" max="998" width="6.85546875" style="175" customWidth="1"/>
    <col min="999" max="999" width="58.5703125" style="175" customWidth="1"/>
    <col min="1000" max="1000" width="7.42578125" style="175" customWidth="1"/>
    <col min="1001" max="1001" width="6.42578125" style="175" customWidth="1"/>
    <col min="1002" max="1002" width="9.85546875" style="175" customWidth="1"/>
    <col min="1003" max="1003" width="12.42578125" style="175" customWidth="1"/>
    <col min="1004" max="1004" width="14.7109375" style="175" customWidth="1"/>
    <col min="1005" max="1226" width="9.140625" style="175" customWidth="1"/>
    <col min="1227" max="1252" width="11.5703125" style="175"/>
    <col min="1253" max="1253" width="5" style="175" customWidth="1"/>
    <col min="1254" max="1254" width="6.85546875" style="175" customWidth="1"/>
    <col min="1255" max="1255" width="58.5703125" style="175" customWidth="1"/>
    <col min="1256" max="1256" width="7.42578125" style="175" customWidth="1"/>
    <col min="1257" max="1257" width="6.42578125" style="175" customWidth="1"/>
    <col min="1258" max="1258" width="9.85546875" style="175" customWidth="1"/>
    <col min="1259" max="1259" width="12.42578125" style="175" customWidth="1"/>
    <col min="1260" max="1260" width="14.7109375" style="175" customWidth="1"/>
    <col min="1261" max="1482" width="9.140625" style="175" customWidth="1"/>
    <col min="1483" max="1508" width="11.5703125" style="175"/>
    <col min="1509" max="1509" width="5" style="175" customWidth="1"/>
    <col min="1510" max="1510" width="6.85546875" style="175" customWidth="1"/>
    <col min="1511" max="1511" width="58.5703125" style="175" customWidth="1"/>
    <col min="1512" max="1512" width="7.42578125" style="175" customWidth="1"/>
    <col min="1513" max="1513" width="6.42578125" style="175" customWidth="1"/>
    <col min="1514" max="1514" width="9.85546875" style="175" customWidth="1"/>
    <col min="1515" max="1515" width="12.42578125" style="175" customWidth="1"/>
    <col min="1516" max="1516" width="14.7109375" style="175" customWidth="1"/>
    <col min="1517" max="1738" width="9.140625" style="175" customWidth="1"/>
    <col min="1739" max="1764" width="11.5703125" style="175"/>
    <col min="1765" max="1765" width="5" style="175" customWidth="1"/>
    <col min="1766" max="1766" width="6.85546875" style="175" customWidth="1"/>
    <col min="1767" max="1767" width="58.5703125" style="175" customWidth="1"/>
    <col min="1768" max="1768" width="7.42578125" style="175" customWidth="1"/>
    <col min="1769" max="1769" width="6.42578125" style="175" customWidth="1"/>
    <col min="1770" max="1770" width="9.85546875" style="175" customWidth="1"/>
    <col min="1771" max="1771" width="12.42578125" style="175" customWidth="1"/>
    <col min="1772" max="1772" width="14.7109375" style="175" customWidth="1"/>
    <col min="1773" max="1994" width="9.140625" style="175" customWidth="1"/>
    <col min="1995" max="2020" width="11.5703125" style="175"/>
    <col min="2021" max="2021" width="5" style="175" customWidth="1"/>
    <col min="2022" max="2022" width="6.85546875" style="175" customWidth="1"/>
    <col min="2023" max="2023" width="58.5703125" style="175" customWidth="1"/>
    <col min="2024" max="2024" width="7.42578125" style="175" customWidth="1"/>
    <col min="2025" max="2025" width="6.42578125" style="175" customWidth="1"/>
    <col min="2026" max="2026" width="9.85546875" style="175" customWidth="1"/>
    <col min="2027" max="2027" width="12.42578125" style="175" customWidth="1"/>
    <col min="2028" max="2028" width="14.7109375" style="175" customWidth="1"/>
    <col min="2029" max="2250" width="9.140625" style="175" customWidth="1"/>
    <col min="2251" max="2276" width="11.5703125" style="175"/>
    <col min="2277" max="2277" width="5" style="175" customWidth="1"/>
    <col min="2278" max="2278" width="6.85546875" style="175" customWidth="1"/>
    <col min="2279" max="2279" width="58.5703125" style="175" customWidth="1"/>
    <col min="2280" max="2280" width="7.42578125" style="175" customWidth="1"/>
    <col min="2281" max="2281" width="6.42578125" style="175" customWidth="1"/>
    <col min="2282" max="2282" width="9.85546875" style="175" customWidth="1"/>
    <col min="2283" max="2283" width="12.42578125" style="175" customWidth="1"/>
    <col min="2284" max="2284" width="14.7109375" style="175" customWidth="1"/>
    <col min="2285" max="2506" width="9.140625" style="175" customWidth="1"/>
    <col min="2507" max="2532" width="11.5703125" style="175"/>
    <col min="2533" max="2533" width="5" style="175" customWidth="1"/>
    <col min="2534" max="2534" width="6.85546875" style="175" customWidth="1"/>
    <col min="2535" max="2535" width="58.5703125" style="175" customWidth="1"/>
    <col min="2536" max="2536" width="7.42578125" style="175" customWidth="1"/>
    <col min="2537" max="2537" width="6.42578125" style="175" customWidth="1"/>
    <col min="2538" max="2538" width="9.85546875" style="175" customWidth="1"/>
    <col min="2539" max="2539" width="12.42578125" style="175" customWidth="1"/>
    <col min="2540" max="2540" width="14.7109375" style="175" customWidth="1"/>
    <col min="2541" max="2762" width="9.140625" style="175" customWidth="1"/>
    <col min="2763" max="2788" width="11.5703125" style="175"/>
    <col min="2789" max="2789" width="5" style="175" customWidth="1"/>
    <col min="2790" max="2790" width="6.85546875" style="175" customWidth="1"/>
    <col min="2791" max="2791" width="58.5703125" style="175" customWidth="1"/>
    <col min="2792" max="2792" width="7.42578125" style="175" customWidth="1"/>
    <col min="2793" max="2793" width="6.42578125" style="175" customWidth="1"/>
    <col min="2794" max="2794" width="9.85546875" style="175" customWidth="1"/>
    <col min="2795" max="2795" width="12.42578125" style="175" customWidth="1"/>
    <col min="2796" max="2796" width="14.7109375" style="175" customWidth="1"/>
    <col min="2797" max="3018" width="9.140625" style="175" customWidth="1"/>
    <col min="3019" max="3044" width="11.5703125" style="175"/>
    <col min="3045" max="3045" width="5" style="175" customWidth="1"/>
    <col min="3046" max="3046" width="6.85546875" style="175" customWidth="1"/>
    <col min="3047" max="3047" width="58.5703125" style="175" customWidth="1"/>
    <col min="3048" max="3048" width="7.42578125" style="175" customWidth="1"/>
    <col min="3049" max="3049" width="6.42578125" style="175" customWidth="1"/>
    <col min="3050" max="3050" width="9.85546875" style="175" customWidth="1"/>
    <col min="3051" max="3051" width="12.42578125" style="175" customWidth="1"/>
    <col min="3052" max="3052" width="14.7109375" style="175" customWidth="1"/>
    <col min="3053" max="3274" width="9.140625" style="175" customWidth="1"/>
    <col min="3275" max="3300" width="11.5703125" style="175"/>
    <col min="3301" max="3301" width="5" style="175" customWidth="1"/>
    <col min="3302" max="3302" width="6.85546875" style="175" customWidth="1"/>
    <col min="3303" max="3303" width="58.5703125" style="175" customWidth="1"/>
    <col min="3304" max="3304" width="7.42578125" style="175" customWidth="1"/>
    <col min="3305" max="3305" width="6.42578125" style="175" customWidth="1"/>
    <col min="3306" max="3306" width="9.85546875" style="175" customWidth="1"/>
    <col min="3307" max="3307" width="12.42578125" style="175" customWidth="1"/>
    <col min="3308" max="3308" width="14.7109375" style="175" customWidth="1"/>
    <col min="3309" max="3530" width="9.140625" style="175" customWidth="1"/>
    <col min="3531" max="3556" width="11.5703125" style="175"/>
    <col min="3557" max="3557" width="5" style="175" customWidth="1"/>
    <col min="3558" max="3558" width="6.85546875" style="175" customWidth="1"/>
    <col min="3559" max="3559" width="58.5703125" style="175" customWidth="1"/>
    <col min="3560" max="3560" width="7.42578125" style="175" customWidth="1"/>
    <col min="3561" max="3561" width="6.42578125" style="175" customWidth="1"/>
    <col min="3562" max="3562" width="9.85546875" style="175" customWidth="1"/>
    <col min="3563" max="3563" width="12.42578125" style="175" customWidth="1"/>
    <col min="3564" max="3564" width="14.7109375" style="175" customWidth="1"/>
    <col min="3565" max="3786" width="9.140625" style="175" customWidth="1"/>
    <col min="3787" max="3812" width="11.5703125" style="175"/>
    <col min="3813" max="3813" width="5" style="175" customWidth="1"/>
    <col min="3814" max="3814" width="6.85546875" style="175" customWidth="1"/>
    <col min="3815" max="3815" width="58.5703125" style="175" customWidth="1"/>
    <col min="3816" max="3816" width="7.42578125" style="175" customWidth="1"/>
    <col min="3817" max="3817" width="6.42578125" style="175" customWidth="1"/>
    <col min="3818" max="3818" width="9.85546875" style="175" customWidth="1"/>
    <col min="3819" max="3819" width="12.42578125" style="175" customWidth="1"/>
    <col min="3820" max="3820" width="14.7109375" style="175" customWidth="1"/>
    <col min="3821" max="4042" width="9.140625" style="175" customWidth="1"/>
    <col min="4043" max="4068" width="11.5703125" style="175"/>
    <col min="4069" max="4069" width="5" style="175" customWidth="1"/>
    <col min="4070" max="4070" width="6.85546875" style="175" customWidth="1"/>
    <col min="4071" max="4071" width="58.5703125" style="175" customWidth="1"/>
    <col min="4072" max="4072" width="7.42578125" style="175" customWidth="1"/>
    <col min="4073" max="4073" width="6.42578125" style="175" customWidth="1"/>
    <col min="4074" max="4074" width="9.85546875" style="175" customWidth="1"/>
    <col min="4075" max="4075" width="12.42578125" style="175" customWidth="1"/>
    <col min="4076" max="4076" width="14.7109375" style="175" customWidth="1"/>
    <col min="4077" max="4298" width="9.140625" style="175" customWidth="1"/>
    <col min="4299" max="4324" width="11.5703125" style="175"/>
    <col min="4325" max="4325" width="5" style="175" customWidth="1"/>
    <col min="4326" max="4326" width="6.85546875" style="175" customWidth="1"/>
    <col min="4327" max="4327" width="58.5703125" style="175" customWidth="1"/>
    <col min="4328" max="4328" width="7.42578125" style="175" customWidth="1"/>
    <col min="4329" max="4329" width="6.42578125" style="175" customWidth="1"/>
    <col min="4330" max="4330" width="9.85546875" style="175" customWidth="1"/>
    <col min="4331" max="4331" width="12.42578125" style="175" customWidth="1"/>
    <col min="4332" max="4332" width="14.7109375" style="175" customWidth="1"/>
    <col min="4333" max="4554" width="9.140625" style="175" customWidth="1"/>
    <col min="4555" max="4580" width="11.5703125" style="175"/>
    <col min="4581" max="4581" width="5" style="175" customWidth="1"/>
    <col min="4582" max="4582" width="6.85546875" style="175" customWidth="1"/>
    <col min="4583" max="4583" width="58.5703125" style="175" customWidth="1"/>
    <col min="4584" max="4584" width="7.42578125" style="175" customWidth="1"/>
    <col min="4585" max="4585" width="6.42578125" style="175" customWidth="1"/>
    <col min="4586" max="4586" width="9.85546875" style="175" customWidth="1"/>
    <col min="4587" max="4587" width="12.42578125" style="175" customWidth="1"/>
    <col min="4588" max="4588" width="14.7109375" style="175" customWidth="1"/>
    <col min="4589" max="4810" width="9.140625" style="175" customWidth="1"/>
    <col min="4811" max="4836" width="11.5703125" style="175"/>
    <col min="4837" max="4837" width="5" style="175" customWidth="1"/>
    <col min="4838" max="4838" width="6.85546875" style="175" customWidth="1"/>
    <col min="4839" max="4839" width="58.5703125" style="175" customWidth="1"/>
    <col min="4840" max="4840" width="7.42578125" style="175" customWidth="1"/>
    <col min="4841" max="4841" width="6.42578125" style="175" customWidth="1"/>
    <col min="4842" max="4842" width="9.85546875" style="175" customWidth="1"/>
    <col min="4843" max="4843" width="12.42578125" style="175" customWidth="1"/>
    <col min="4844" max="4844" width="14.7109375" style="175" customWidth="1"/>
    <col min="4845" max="5066" width="9.140625" style="175" customWidth="1"/>
    <col min="5067" max="5092" width="11.5703125" style="175"/>
    <col min="5093" max="5093" width="5" style="175" customWidth="1"/>
    <col min="5094" max="5094" width="6.85546875" style="175" customWidth="1"/>
    <col min="5095" max="5095" width="58.5703125" style="175" customWidth="1"/>
    <col min="5096" max="5096" width="7.42578125" style="175" customWidth="1"/>
    <col min="5097" max="5097" width="6.42578125" style="175" customWidth="1"/>
    <col min="5098" max="5098" width="9.85546875" style="175" customWidth="1"/>
    <col min="5099" max="5099" width="12.42578125" style="175" customWidth="1"/>
    <col min="5100" max="5100" width="14.7109375" style="175" customWidth="1"/>
    <col min="5101" max="5322" width="9.140625" style="175" customWidth="1"/>
    <col min="5323" max="5348" width="11.5703125" style="175"/>
    <col min="5349" max="5349" width="5" style="175" customWidth="1"/>
    <col min="5350" max="5350" width="6.85546875" style="175" customWidth="1"/>
    <col min="5351" max="5351" width="58.5703125" style="175" customWidth="1"/>
    <col min="5352" max="5352" width="7.42578125" style="175" customWidth="1"/>
    <col min="5353" max="5353" width="6.42578125" style="175" customWidth="1"/>
    <col min="5354" max="5354" width="9.85546875" style="175" customWidth="1"/>
    <col min="5355" max="5355" width="12.42578125" style="175" customWidth="1"/>
    <col min="5356" max="5356" width="14.7109375" style="175" customWidth="1"/>
    <col min="5357" max="5578" width="9.140625" style="175" customWidth="1"/>
    <col min="5579" max="5604" width="11.5703125" style="175"/>
    <col min="5605" max="5605" width="5" style="175" customWidth="1"/>
    <col min="5606" max="5606" width="6.85546875" style="175" customWidth="1"/>
    <col min="5607" max="5607" width="58.5703125" style="175" customWidth="1"/>
    <col min="5608" max="5608" width="7.42578125" style="175" customWidth="1"/>
    <col min="5609" max="5609" width="6.42578125" style="175" customWidth="1"/>
    <col min="5610" max="5610" width="9.85546875" style="175" customWidth="1"/>
    <col min="5611" max="5611" width="12.42578125" style="175" customWidth="1"/>
    <col min="5612" max="5612" width="14.7109375" style="175" customWidth="1"/>
    <col min="5613" max="5834" width="9.140625" style="175" customWidth="1"/>
    <col min="5835" max="5860" width="11.5703125" style="175"/>
    <col min="5861" max="5861" width="5" style="175" customWidth="1"/>
    <col min="5862" max="5862" width="6.85546875" style="175" customWidth="1"/>
    <col min="5863" max="5863" width="58.5703125" style="175" customWidth="1"/>
    <col min="5864" max="5864" width="7.42578125" style="175" customWidth="1"/>
    <col min="5865" max="5865" width="6.42578125" style="175" customWidth="1"/>
    <col min="5866" max="5866" width="9.85546875" style="175" customWidth="1"/>
    <col min="5867" max="5867" width="12.42578125" style="175" customWidth="1"/>
    <col min="5868" max="5868" width="14.7109375" style="175" customWidth="1"/>
    <col min="5869" max="6090" width="9.140625" style="175" customWidth="1"/>
    <col min="6091" max="6116" width="11.5703125" style="175"/>
    <col min="6117" max="6117" width="5" style="175" customWidth="1"/>
    <col min="6118" max="6118" width="6.85546875" style="175" customWidth="1"/>
    <col min="6119" max="6119" width="58.5703125" style="175" customWidth="1"/>
    <col min="6120" max="6120" width="7.42578125" style="175" customWidth="1"/>
    <col min="6121" max="6121" width="6.42578125" style="175" customWidth="1"/>
    <col min="6122" max="6122" width="9.85546875" style="175" customWidth="1"/>
    <col min="6123" max="6123" width="12.42578125" style="175" customWidth="1"/>
    <col min="6124" max="6124" width="14.7109375" style="175" customWidth="1"/>
    <col min="6125" max="6346" width="9.140625" style="175" customWidth="1"/>
    <col min="6347" max="6372" width="11.5703125" style="175"/>
    <col min="6373" max="6373" width="5" style="175" customWidth="1"/>
    <col min="6374" max="6374" width="6.85546875" style="175" customWidth="1"/>
    <col min="6375" max="6375" width="58.5703125" style="175" customWidth="1"/>
    <col min="6376" max="6376" width="7.42578125" style="175" customWidth="1"/>
    <col min="6377" max="6377" width="6.42578125" style="175" customWidth="1"/>
    <col min="6378" max="6378" width="9.85546875" style="175" customWidth="1"/>
    <col min="6379" max="6379" width="12.42578125" style="175" customWidth="1"/>
    <col min="6380" max="6380" width="14.7109375" style="175" customWidth="1"/>
    <col min="6381" max="6602" width="9.140625" style="175" customWidth="1"/>
    <col min="6603" max="6628" width="11.5703125" style="175"/>
    <col min="6629" max="6629" width="5" style="175" customWidth="1"/>
    <col min="6630" max="6630" width="6.85546875" style="175" customWidth="1"/>
    <col min="6631" max="6631" width="58.5703125" style="175" customWidth="1"/>
    <col min="6632" max="6632" width="7.42578125" style="175" customWidth="1"/>
    <col min="6633" max="6633" width="6.42578125" style="175" customWidth="1"/>
    <col min="6634" max="6634" width="9.85546875" style="175" customWidth="1"/>
    <col min="6635" max="6635" width="12.42578125" style="175" customWidth="1"/>
    <col min="6636" max="6636" width="14.7109375" style="175" customWidth="1"/>
    <col min="6637" max="6858" width="9.140625" style="175" customWidth="1"/>
    <col min="6859" max="6884" width="11.5703125" style="175"/>
    <col min="6885" max="6885" width="5" style="175" customWidth="1"/>
    <col min="6886" max="6886" width="6.85546875" style="175" customWidth="1"/>
    <col min="6887" max="6887" width="58.5703125" style="175" customWidth="1"/>
    <col min="6888" max="6888" width="7.42578125" style="175" customWidth="1"/>
    <col min="6889" max="6889" width="6.42578125" style="175" customWidth="1"/>
    <col min="6890" max="6890" width="9.85546875" style="175" customWidth="1"/>
    <col min="6891" max="6891" width="12.42578125" style="175" customWidth="1"/>
    <col min="6892" max="6892" width="14.7109375" style="175" customWidth="1"/>
    <col min="6893" max="7114" width="9.140625" style="175" customWidth="1"/>
    <col min="7115" max="7140" width="11.5703125" style="175"/>
    <col min="7141" max="7141" width="5" style="175" customWidth="1"/>
    <col min="7142" max="7142" width="6.85546875" style="175" customWidth="1"/>
    <col min="7143" max="7143" width="58.5703125" style="175" customWidth="1"/>
    <col min="7144" max="7144" width="7.42578125" style="175" customWidth="1"/>
    <col min="7145" max="7145" width="6.42578125" style="175" customWidth="1"/>
    <col min="7146" max="7146" width="9.85546875" style="175" customWidth="1"/>
    <col min="7147" max="7147" width="12.42578125" style="175" customWidth="1"/>
    <col min="7148" max="7148" width="14.7109375" style="175" customWidth="1"/>
    <col min="7149" max="7370" width="9.140625" style="175" customWidth="1"/>
    <col min="7371" max="7396" width="11.5703125" style="175"/>
    <col min="7397" max="7397" width="5" style="175" customWidth="1"/>
    <col min="7398" max="7398" width="6.85546875" style="175" customWidth="1"/>
    <col min="7399" max="7399" width="58.5703125" style="175" customWidth="1"/>
    <col min="7400" max="7400" width="7.42578125" style="175" customWidth="1"/>
    <col min="7401" max="7401" width="6.42578125" style="175" customWidth="1"/>
    <col min="7402" max="7402" width="9.85546875" style="175" customWidth="1"/>
    <col min="7403" max="7403" width="12.42578125" style="175" customWidth="1"/>
    <col min="7404" max="7404" width="14.7109375" style="175" customWidth="1"/>
    <col min="7405" max="7626" width="9.140625" style="175" customWidth="1"/>
    <col min="7627" max="7652" width="11.5703125" style="175"/>
    <col min="7653" max="7653" width="5" style="175" customWidth="1"/>
    <col min="7654" max="7654" width="6.85546875" style="175" customWidth="1"/>
    <col min="7655" max="7655" width="58.5703125" style="175" customWidth="1"/>
    <col min="7656" max="7656" width="7.42578125" style="175" customWidth="1"/>
    <col min="7657" max="7657" width="6.42578125" style="175" customWidth="1"/>
    <col min="7658" max="7658" width="9.85546875" style="175" customWidth="1"/>
    <col min="7659" max="7659" width="12.42578125" style="175" customWidth="1"/>
    <col min="7660" max="7660" width="14.7109375" style="175" customWidth="1"/>
    <col min="7661" max="7882" width="9.140625" style="175" customWidth="1"/>
    <col min="7883" max="7908" width="11.5703125" style="175"/>
    <col min="7909" max="7909" width="5" style="175" customWidth="1"/>
    <col min="7910" max="7910" width="6.85546875" style="175" customWidth="1"/>
    <col min="7911" max="7911" width="58.5703125" style="175" customWidth="1"/>
    <col min="7912" max="7912" width="7.42578125" style="175" customWidth="1"/>
    <col min="7913" max="7913" width="6.42578125" style="175" customWidth="1"/>
    <col min="7914" max="7914" width="9.85546875" style="175" customWidth="1"/>
    <col min="7915" max="7915" width="12.42578125" style="175" customWidth="1"/>
    <col min="7916" max="7916" width="14.7109375" style="175" customWidth="1"/>
    <col min="7917" max="8138" width="9.140625" style="175" customWidth="1"/>
    <col min="8139" max="8164" width="11.5703125" style="175"/>
    <col min="8165" max="8165" width="5" style="175" customWidth="1"/>
    <col min="8166" max="8166" width="6.85546875" style="175" customWidth="1"/>
    <col min="8167" max="8167" width="58.5703125" style="175" customWidth="1"/>
    <col min="8168" max="8168" width="7.42578125" style="175" customWidth="1"/>
    <col min="8169" max="8169" width="6.42578125" style="175" customWidth="1"/>
    <col min="8170" max="8170" width="9.85546875" style="175" customWidth="1"/>
    <col min="8171" max="8171" width="12.42578125" style="175" customWidth="1"/>
    <col min="8172" max="8172" width="14.7109375" style="175" customWidth="1"/>
    <col min="8173" max="8394" width="9.140625" style="175" customWidth="1"/>
    <col min="8395" max="8420" width="11.5703125" style="175"/>
    <col min="8421" max="8421" width="5" style="175" customWidth="1"/>
    <col min="8422" max="8422" width="6.85546875" style="175" customWidth="1"/>
    <col min="8423" max="8423" width="58.5703125" style="175" customWidth="1"/>
    <col min="8424" max="8424" width="7.42578125" style="175" customWidth="1"/>
    <col min="8425" max="8425" width="6.42578125" style="175" customWidth="1"/>
    <col min="8426" max="8426" width="9.85546875" style="175" customWidth="1"/>
    <col min="8427" max="8427" width="12.42578125" style="175" customWidth="1"/>
    <col min="8428" max="8428" width="14.7109375" style="175" customWidth="1"/>
    <col min="8429" max="8650" width="9.140625" style="175" customWidth="1"/>
    <col min="8651" max="8676" width="11.5703125" style="175"/>
    <col min="8677" max="8677" width="5" style="175" customWidth="1"/>
    <col min="8678" max="8678" width="6.85546875" style="175" customWidth="1"/>
    <col min="8679" max="8679" width="58.5703125" style="175" customWidth="1"/>
    <col min="8680" max="8680" width="7.42578125" style="175" customWidth="1"/>
    <col min="8681" max="8681" width="6.42578125" style="175" customWidth="1"/>
    <col min="8682" max="8682" width="9.85546875" style="175" customWidth="1"/>
    <col min="8683" max="8683" width="12.42578125" style="175" customWidth="1"/>
    <col min="8684" max="8684" width="14.7109375" style="175" customWidth="1"/>
    <col min="8685" max="8906" width="9.140625" style="175" customWidth="1"/>
    <col min="8907" max="8932" width="11.5703125" style="175"/>
    <col min="8933" max="8933" width="5" style="175" customWidth="1"/>
    <col min="8934" max="8934" width="6.85546875" style="175" customWidth="1"/>
    <col min="8935" max="8935" width="58.5703125" style="175" customWidth="1"/>
    <col min="8936" max="8936" width="7.42578125" style="175" customWidth="1"/>
    <col min="8937" max="8937" width="6.42578125" style="175" customWidth="1"/>
    <col min="8938" max="8938" width="9.85546875" style="175" customWidth="1"/>
    <col min="8939" max="8939" width="12.42578125" style="175" customWidth="1"/>
    <col min="8940" max="8940" width="14.7109375" style="175" customWidth="1"/>
    <col min="8941" max="9162" width="9.140625" style="175" customWidth="1"/>
    <col min="9163" max="9188" width="11.5703125" style="175"/>
    <col min="9189" max="9189" width="5" style="175" customWidth="1"/>
    <col min="9190" max="9190" width="6.85546875" style="175" customWidth="1"/>
    <col min="9191" max="9191" width="58.5703125" style="175" customWidth="1"/>
    <col min="9192" max="9192" width="7.42578125" style="175" customWidth="1"/>
    <col min="9193" max="9193" width="6.42578125" style="175" customWidth="1"/>
    <col min="9194" max="9194" width="9.85546875" style="175" customWidth="1"/>
    <col min="9195" max="9195" width="12.42578125" style="175" customWidth="1"/>
    <col min="9196" max="9196" width="14.7109375" style="175" customWidth="1"/>
    <col min="9197" max="9418" width="9.140625" style="175" customWidth="1"/>
    <col min="9419" max="9444" width="11.5703125" style="175"/>
    <col min="9445" max="9445" width="5" style="175" customWidth="1"/>
    <col min="9446" max="9446" width="6.85546875" style="175" customWidth="1"/>
    <col min="9447" max="9447" width="58.5703125" style="175" customWidth="1"/>
    <col min="9448" max="9448" width="7.42578125" style="175" customWidth="1"/>
    <col min="9449" max="9449" width="6.42578125" style="175" customWidth="1"/>
    <col min="9450" max="9450" width="9.85546875" style="175" customWidth="1"/>
    <col min="9451" max="9451" width="12.42578125" style="175" customWidth="1"/>
    <col min="9452" max="9452" width="14.7109375" style="175" customWidth="1"/>
    <col min="9453" max="9674" width="9.140625" style="175" customWidth="1"/>
    <col min="9675" max="9700" width="11.5703125" style="175"/>
    <col min="9701" max="9701" width="5" style="175" customWidth="1"/>
    <col min="9702" max="9702" width="6.85546875" style="175" customWidth="1"/>
    <col min="9703" max="9703" width="58.5703125" style="175" customWidth="1"/>
    <col min="9704" max="9704" width="7.42578125" style="175" customWidth="1"/>
    <col min="9705" max="9705" width="6.42578125" style="175" customWidth="1"/>
    <col min="9706" max="9706" width="9.85546875" style="175" customWidth="1"/>
    <col min="9707" max="9707" width="12.42578125" style="175" customWidth="1"/>
    <col min="9708" max="9708" width="14.7109375" style="175" customWidth="1"/>
    <col min="9709" max="9930" width="9.140625" style="175" customWidth="1"/>
    <col min="9931" max="9956" width="11.5703125" style="175"/>
    <col min="9957" max="9957" width="5" style="175" customWidth="1"/>
    <col min="9958" max="9958" width="6.85546875" style="175" customWidth="1"/>
    <col min="9959" max="9959" width="58.5703125" style="175" customWidth="1"/>
    <col min="9960" max="9960" width="7.42578125" style="175" customWidth="1"/>
    <col min="9961" max="9961" width="6.42578125" style="175" customWidth="1"/>
    <col min="9962" max="9962" width="9.85546875" style="175" customWidth="1"/>
    <col min="9963" max="9963" width="12.42578125" style="175" customWidth="1"/>
    <col min="9964" max="9964" width="14.7109375" style="175" customWidth="1"/>
    <col min="9965" max="10186" width="9.140625" style="175" customWidth="1"/>
    <col min="10187" max="10212" width="11.5703125" style="175"/>
    <col min="10213" max="10213" width="5" style="175" customWidth="1"/>
    <col min="10214" max="10214" width="6.85546875" style="175" customWidth="1"/>
    <col min="10215" max="10215" width="58.5703125" style="175" customWidth="1"/>
    <col min="10216" max="10216" width="7.42578125" style="175" customWidth="1"/>
    <col min="10217" max="10217" width="6.42578125" style="175" customWidth="1"/>
    <col min="10218" max="10218" width="9.85546875" style="175" customWidth="1"/>
    <col min="10219" max="10219" width="12.42578125" style="175" customWidth="1"/>
    <col min="10220" max="10220" width="14.7109375" style="175" customWidth="1"/>
    <col min="10221" max="10442" width="9.140625" style="175" customWidth="1"/>
    <col min="10443" max="10468" width="11.5703125" style="175"/>
    <col min="10469" max="10469" width="5" style="175" customWidth="1"/>
    <col min="10470" max="10470" width="6.85546875" style="175" customWidth="1"/>
    <col min="10471" max="10471" width="58.5703125" style="175" customWidth="1"/>
    <col min="10472" max="10472" width="7.42578125" style="175" customWidth="1"/>
    <col min="10473" max="10473" width="6.42578125" style="175" customWidth="1"/>
    <col min="10474" max="10474" width="9.85546875" style="175" customWidth="1"/>
    <col min="10475" max="10475" width="12.42578125" style="175" customWidth="1"/>
    <col min="10476" max="10476" width="14.7109375" style="175" customWidth="1"/>
    <col min="10477" max="10698" width="9.140625" style="175" customWidth="1"/>
    <col min="10699" max="10724" width="11.5703125" style="175"/>
    <col min="10725" max="10725" width="5" style="175" customWidth="1"/>
    <col min="10726" max="10726" width="6.85546875" style="175" customWidth="1"/>
    <col min="10727" max="10727" width="58.5703125" style="175" customWidth="1"/>
    <col min="10728" max="10728" width="7.42578125" style="175" customWidth="1"/>
    <col min="10729" max="10729" width="6.42578125" style="175" customWidth="1"/>
    <col min="10730" max="10730" width="9.85546875" style="175" customWidth="1"/>
    <col min="10731" max="10731" width="12.42578125" style="175" customWidth="1"/>
    <col min="10732" max="10732" width="14.7109375" style="175" customWidth="1"/>
    <col min="10733" max="10954" width="9.140625" style="175" customWidth="1"/>
    <col min="10955" max="10980" width="11.5703125" style="175"/>
    <col min="10981" max="10981" width="5" style="175" customWidth="1"/>
    <col min="10982" max="10982" width="6.85546875" style="175" customWidth="1"/>
    <col min="10983" max="10983" width="58.5703125" style="175" customWidth="1"/>
    <col min="10984" max="10984" width="7.42578125" style="175" customWidth="1"/>
    <col min="10985" max="10985" width="6.42578125" style="175" customWidth="1"/>
    <col min="10986" max="10986" width="9.85546875" style="175" customWidth="1"/>
    <col min="10987" max="10987" width="12.42578125" style="175" customWidth="1"/>
    <col min="10988" max="10988" width="14.7109375" style="175" customWidth="1"/>
    <col min="10989" max="11210" width="9.140625" style="175" customWidth="1"/>
    <col min="11211" max="11236" width="11.5703125" style="175"/>
    <col min="11237" max="11237" width="5" style="175" customWidth="1"/>
    <col min="11238" max="11238" width="6.85546875" style="175" customWidth="1"/>
    <col min="11239" max="11239" width="58.5703125" style="175" customWidth="1"/>
    <col min="11240" max="11240" width="7.42578125" style="175" customWidth="1"/>
    <col min="11241" max="11241" width="6.42578125" style="175" customWidth="1"/>
    <col min="11242" max="11242" width="9.85546875" style="175" customWidth="1"/>
    <col min="11243" max="11243" width="12.42578125" style="175" customWidth="1"/>
    <col min="11244" max="11244" width="14.7109375" style="175" customWidth="1"/>
    <col min="11245" max="11466" width="9.140625" style="175" customWidth="1"/>
    <col min="11467" max="11492" width="11.5703125" style="175"/>
    <col min="11493" max="11493" width="5" style="175" customWidth="1"/>
    <col min="11494" max="11494" width="6.85546875" style="175" customWidth="1"/>
    <col min="11495" max="11495" width="58.5703125" style="175" customWidth="1"/>
    <col min="11496" max="11496" width="7.42578125" style="175" customWidth="1"/>
    <col min="11497" max="11497" width="6.42578125" style="175" customWidth="1"/>
    <col min="11498" max="11498" width="9.85546875" style="175" customWidth="1"/>
    <col min="11499" max="11499" width="12.42578125" style="175" customWidth="1"/>
    <col min="11500" max="11500" width="14.7109375" style="175" customWidth="1"/>
    <col min="11501" max="11722" width="9.140625" style="175" customWidth="1"/>
    <col min="11723" max="11748" width="11.5703125" style="175"/>
    <col min="11749" max="11749" width="5" style="175" customWidth="1"/>
    <col min="11750" max="11750" width="6.85546875" style="175" customWidth="1"/>
    <col min="11751" max="11751" width="58.5703125" style="175" customWidth="1"/>
    <col min="11752" max="11752" width="7.42578125" style="175" customWidth="1"/>
    <col min="11753" max="11753" width="6.42578125" style="175" customWidth="1"/>
    <col min="11754" max="11754" width="9.85546875" style="175" customWidth="1"/>
    <col min="11755" max="11755" width="12.42578125" style="175" customWidth="1"/>
    <col min="11756" max="11756" width="14.7109375" style="175" customWidth="1"/>
    <col min="11757" max="11978" width="9.140625" style="175" customWidth="1"/>
    <col min="11979" max="12004" width="11.5703125" style="175"/>
    <col min="12005" max="12005" width="5" style="175" customWidth="1"/>
    <col min="12006" max="12006" width="6.85546875" style="175" customWidth="1"/>
    <col min="12007" max="12007" width="58.5703125" style="175" customWidth="1"/>
    <col min="12008" max="12008" width="7.42578125" style="175" customWidth="1"/>
    <col min="12009" max="12009" width="6.42578125" style="175" customWidth="1"/>
    <col min="12010" max="12010" width="9.85546875" style="175" customWidth="1"/>
    <col min="12011" max="12011" width="12.42578125" style="175" customWidth="1"/>
    <col min="12012" max="12012" width="14.7109375" style="175" customWidth="1"/>
    <col min="12013" max="12234" width="9.140625" style="175" customWidth="1"/>
    <col min="12235" max="12260" width="11.5703125" style="175"/>
    <col min="12261" max="12261" width="5" style="175" customWidth="1"/>
    <col min="12262" max="12262" width="6.85546875" style="175" customWidth="1"/>
    <col min="12263" max="12263" width="58.5703125" style="175" customWidth="1"/>
    <col min="12264" max="12264" width="7.42578125" style="175" customWidth="1"/>
    <col min="12265" max="12265" width="6.42578125" style="175" customWidth="1"/>
    <col min="12266" max="12266" width="9.85546875" style="175" customWidth="1"/>
    <col min="12267" max="12267" width="12.42578125" style="175" customWidth="1"/>
    <col min="12268" max="12268" width="14.7109375" style="175" customWidth="1"/>
    <col min="12269" max="12490" width="9.140625" style="175" customWidth="1"/>
    <col min="12491" max="12516" width="11.5703125" style="175"/>
    <col min="12517" max="12517" width="5" style="175" customWidth="1"/>
    <col min="12518" max="12518" width="6.85546875" style="175" customWidth="1"/>
    <col min="12519" max="12519" width="58.5703125" style="175" customWidth="1"/>
    <col min="12520" max="12520" width="7.42578125" style="175" customWidth="1"/>
    <col min="12521" max="12521" width="6.42578125" style="175" customWidth="1"/>
    <col min="12522" max="12522" width="9.85546875" style="175" customWidth="1"/>
    <col min="12523" max="12523" width="12.42578125" style="175" customWidth="1"/>
    <col min="12524" max="12524" width="14.7109375" style="175" customWidth="1"/>
    <col min="12525" max="12746" width="9.140625" style="175" customWidth="1"/>
    <col min="12747" max="12772" width="11.5703125" style="175"/>
    <col min="12773" max="12773" width="5" style="175" customWidth="1"/>
    <col min="12774" max="12774" width="6.85546875" style="175" customWidth="1"/>
    <col min="12775" max="12775" width="58.5703125" style="175" customWidth="1"/>
    <col min="12776" max="12776" width="7.42578125" style="175" customWidth="1"/>
    <col min="12777" max="12777" width="6.42578125" style="175" customWidth="1"/>
    <col min="12778" max="12778" width="9.85546875" style="175" customWidth="1"/>
    <col min="12779" max="12779" width="12.42578125" style="175" customWidth="1"/>
    <col min="12780" max="12780" width="14.7109375" style="175" customWidth="1"/>
    <col min="12781" max="13002" width="9.140625" style="175" customWidth="1"/>
    <col min="13003" max="13028" width="11.5703125" style="175"/>
    <col min="13029" max="13029" width="5" style="175" customWidth="1"/>
    <col min="13030" max="13030" width="6.85546875" style="175" customWidth="1"/>
    <col min="13031" max="13031" width="58.5703125" style="175" customWidth="1"/>
    <col min="13032" max="13032" width="7.42578125" style="175" customWidth="1"/>
    <col min="13033" max="13033" width="6.42578125" style="175" customWidth="1"/>
    <col min="13034" max="13034" width="9.85546875" style="175" customWidth="1"/>
    <col min="13035" max="13035" width="12.42578125" style="175" customWidth="1"/>
    <col min="13036" max="13036" width="14.7109375" style="175" customWidth="1"/>
    <col min="13037" max="13258" width="9.140625" style="175" customWidth="1"/>
    <col min="13259" max="13284" width="11.5703125" style="175"/>
    <col min="13285" max="13285" width="5" style="175" customWidth="1"/>
    <col min="13286" max="13286" width="6.85546875" style="175" customWidth="1"/>
    <col min="13287" max="13287" width="58.5703125" style="175" customWidth="1"/>
    <col min="13288" max="13288" width="7.42578125" style="175" customWidth="1"/>
    <col min="13289" max="13289" width="6.42578125" style="175" customWidth="1"/>
    <col min="13290" max="13290" width="9.85546875" style="175" customWidth="1"/>
    <col min="13291" max="13291" width="12.42578125" style="175" customWidth="1"/>
    <col min="13292" max="13292" width="14.7109375" style="175" customWidth="1"/>
    <col min="13293" max="13514" width="9.140625" style="175" customWidth="1"/>
    <col min="13515" max="13540" width="11.5703125" style="175"/>
    <col min="13541" max="13541" width="5" style="175" customWidth="1"/>
    <col min="13542" max="13542" width="6.85546875" style="175" customWidth="1"/>
    <col min="13543" max="13543" width="58.5703125" style="175" customWidth="1"/>
    <col min="13544" max="13544" width="7.42578125" style="175" customWidth="1"/>
    <col min="13545" max="13545" width="6.42578125" style="175" customWidth="1"/>
    <col min="13546" max="13546" width="9.85546875" style="175" customWidth="1"/>
    <col min="13547" max="13547" width="12.42578125" style="175" customWidth="1"/>
    <col min="13548" max="13548" width="14.7109375" style="175" customWidth="1"/>
    <col min="13549" max="13770" width="9.140625" style="175" customWidth="1"/>
    <col min="13771" max="13796" width="11.5703125" style="175"/>
    <col min="13797" max="13797" width="5" style="175" customWidth="1"/>
    <col min="13798" max="13798" width="6.85546875" style="175" customWidth="1"/>
    <col min="13799" max="13799" width="58.5703125" style="175" customWidth="1"/>
    <col min="13800" max="13800" width="7.42578125" style="175" customWidth="1"/>
    <col min="13801" max="13801" width="6.42578125" style="175" customWidth="1"/>
    <col min="13802" max="13802" width="9.85546875" style="175" customWidth="1"/>
    <col min="13803" max="13803" width="12.42578125" style="175" customWidth="1"/>
    <col min="13804" max="13804" width="14.7109375" style="175" customWidth="1"/>
    <col min="13805" max="14026" width="9.140625" style="175" customWidth="1"/>
    <col min="14027" max="14052" width="11.5703125" style="175"/>
    <col min="14053" max="14053" width="5" style="175" customWidth="1"/>
    <col min="14054" max="14054" width="6.85546875" style="175" customWidth="1"/>
    <col min="14055" max="14055" width="58.5703125" style="175" customWidth="1"/>
    <col min="14056" max="14056" width="7.42578125" style="175" customWidth="1"/>
    <col min="14057" max="14057" width="6.42578125" style="175" customWidth="1"/>
    <col min="14058" max="14058" width="9.85546875" style="175" customWidth="1"/>
    <col min="14059" max="14059" width="12.42578125" style="175" customWidth="1"/>
    <col min="14060" max="14060" width="14.7109375" style="175" customWidth="1"/>
    <col min="14061" max="14282" width="9.140625" style="175" customWidth="1"/>
    <col min="14283" max="14308" width="11.5703125" style="175"/>
    <col min="14309" max="14309" width="5" style="175" customWidth="1"/>
    <col min="14310" max="14310" width="6.85546875" style="175" customWidth="1"/>
    <col min="14311" max="14311" width="58.5703125" style="175" customWidth="1"/>
    <col min="14312" max="14312" width="7.42578125" style="175" customWidth="1"/>
    <col min="14313" max="14313" width="6.42578125" style="175" customWidth="1"/>
    <col min="14314" max="14314" width="9.85546875" style="175" customWidth="1"/>
    <col min="14315" max="14315" width="12.42578125" style="175" customWidth="1"/>
    <col min="14316" max="14316" width="14.7109375" style="175" customWidth="1"/>
    <col min="14317" max="14538" width="9.140625" style="175" customWidth="1"/>
    <col min="14539" max="14564" width="11.5703125" style="175"/>
    <col min="14565" max="14565" width="5" style="175" customWidth="1"/>
    <col min="14566" max="14566" width="6.85546875" style="175" customWidth="1"/>
    <col min="14567" max="14567" width="58.5703125" style="175" customWidth="1"/>
    <col min="14568" max="14568" width="7.42578125" style="175" customWidth="1"/>
    <col min="14569" max="14569" width="6.42578125" style="175" customWidth="1"/>
    <col min="14570" max="14570" width="9.85546875" style="175" customWidth="1"/>
    <col min="14571" max="14571" width="12.42578125" style="175" customWidth="1"/>
    <col min="14572" max="14572" width="14.7109375" style="175" customWidth="1"/>
    <col min="14573" max="14794" width="9.140625" style="175" customWidth="1"/>
    <col min="14795" max="14820" width="11.5703125" style="175"/>
    <col min="14821" max="14821" width="5" style="175" customWidth="1"/>
    <col min="14822" max="14822" width="6.85546875" style="175" customWidth="1"/>
    <col min="14823" max="14823" width="58.5703125" style="175" customWidth="1"/>
    <col min="14824" max="14824" width="7.42578125" style="175" customWidth="1"/>
    <col min="14825" max="14825" width="6.42578125" style="175" customWidth="1"/>
    <col min="14826" max="14826" width="9.85546875" style="175" customWidth="1"/>
    <col min="14827" max="14827" width="12.42578125" style="175" customWidth="1"/>
    <col min="14828" max="14828" width="14.7109375" style="175" customWidth="1"/>
    <col min="14829" max="15050" width="9.140625" style="175" customWidth="1"/>
    <col min="15051" max="15076" width="11.5703125" style="175"/>
    <col min="15077" max="15077" width="5" style="175" customWidth="1"/>
    <col min="15078" max="15078" width="6.85546875" style="175" customWidth="1"/>
    <col min="15079" max="15079" width="58.5703125" style="175" customWidth="1"/>
    <col min="15080" max="15080" width="7.42578125" style="175" customWidth="1"/>
    <col min="15081" max="15081" width="6.42578125" style="175" customWidth="1"/>
    <col min="15082" max="15082" width="9.85546875" style="175" customWidth="1"/>
    <col min="15083" max="15083" width="12.42578125" style="175" customWidth="1"/>
    <col min="15084" max="15084" width="14.7109375" style="175" customWidth="1"/>
    <col min="15085" max="15306" width="9.140625" style="175" customWidth="1"/>
    <col min="15307" max="15332" width="11.5703125" style="175"/>
    <col min="15333" max="15333" width="5" style="175" customWidth="1"/>
    <col min="15334" max="15334" width="6.85546875" style="175" customWidth="1"/>
    <col min="15335" max="15335" width="58.5703125" style="175" customWidth="1"/>
    <col min="15336" max="15336" width="7.42578125" style="175" customWidth="1"/>
    <col min="15337" max="15337" width="6.42578125" style="175" customWidth="1"/>
    <col min="15338" max="15338" width="9.85546875" style="175" customWidth="1"/>
    <col min="15339" max="15339" width="12.42578125" style="175" customWidth="1"/>
    <col min="15340" max="15340" width="14.7109375" style="175" customWidth="1"/>
    <col min="15341" max="15562" width="9.140625" style="175" customWidth="1"/>
    <col min="15563" max="15588" width="11.5703125" style="175"/>
    <col min="15589" max="15589" width="5" style="175" customWidth="1"/>
    <col min="15590" max="15590" width="6.85546875" style="175" customWidth="1"/>
    <col min="15591" max="15591" width="58.5703125" style="175" customWidth="1"/>
    <col min="15592" max="15592" width="7.42578125" style="175" customWidth="1"/>
    <col min="15593" max="15593" width="6.42578125" style="175" customWidth="1"/>
    <col min="15594" max="15594" width="9.85546875" style="175" customWidth="1"/>
    <col min="15595" max="15595" width="12.42578125" style="175" customWidth="1"/>
    <col min="15596" max="15596" width="14.7109375" style="175" customWidth="1"/>
    <col min="15597" max="15818" width="9.140625" style="175" customWidth="1"/>
    <col min="15819" max="15844" width="11.5703125" style="175"/>
    <col min="15845" max="15845" width="5" style="175" customWidth="1"/>
    <col min="15846" max="15846" width="6.85546875" style="175" customWidth="1"/>
    <col min="15847" max="15847" width="58.5703125" style="175" customWidth="1"/>
    <col min="15848" max="15848" width="7.42578125" style="175" customWidth="1"/>
    <col min="15849" max="15849" width="6.42578125" style="175" customWidth="1"/>
    <col min="15850" max="15850" width="9.85546875" style="175" customWidth="1"/>
    <col min="15851" max="15851" width="12.42578125" style="175" customWidth="1"/>
    <col min="15852" max="15852" width="14.7109375" style="175" customWidth="1"/>
    <col min="15853" max="16074" width="9.140625" style="175" customWidth="1"/>
    <col min="16075" max="16100" width="11.5703125" style="175"/>
    <col min="16101" max="16101" width="5" style="175" customWidth="1"/>
    <col min="16102" max="16102" width="6.85546875" style="175" customWidth="1"/>
    <col min="16103" max="16103" width="58.5703125" style="175" customWidth="1"/>
    <col min="16104" max="16104" width="7.42578125" style="175" customWidth="1"/>
    <col min="16105" max="16105" width="6.42578125" style="175" customWidth="1"/>
    <col min="16106" max="16106" width="9.85546875" style="175" customWidth="1"/>
    <col min="16107" max="16107" width="12.42578125" style="175" customWidth="1"/>
    <col min="16108" max="16108" width="14.7109375" style="175" customWidth="1"/>
    <col min="16109" max="16330" width="9.140625" style="175" customWidth="1"/>
    <col min="16331" max="16384" width="11.5703125" style="175"/>
  </cols>
  <sheetData>
    <row r="1" spans="1:7" customFormat="1" ht="15.75" customHeight="1" x14ac:dyDescent="0.25">
      <c r="A1" s="491" t="s">
        <v>1828</v>
      </c>
      <c r="B1" s="491"/>
      <c r="C1" s="491"/>
      <c r="D1" s="491"/>
      <c r="E1" s="491"/>
      <c r="F1" s="492"/>
      <c r="G1" s="491"/>
    </row>
    <row r="2" spans="1:7" customFormat="1" ht="24.95" customHeight="1" x14ac:dyDescent="0.2">
      <c r="A2" s="454" t="s">
        <v>4</v>
      </c>
      <c r="B2" s="455"/>
      <c r="C2" s="483" t="s">
        <v>34</v>
      </c>
      <c r="D2" s="484"/>
      <c r="E2" s="484"/>
      <c r="F2" s="493"/>
      <c r="G2" s="485"/>
    </row>
    <row r="3" spans="1:7" customFormat="1" ht="24.95" customHeight="1" x14ac:dyDescent="0.2">
      <c r="A3" s="454" t="s">
        <v>5</v>
      </c>
      <c r="B3" s="455"/>
      <c r="C3" s="486"/>
      <c r="D3" s="487"/>
      <c r="E3" s="487"/>
      <c r="F3" s="494"/>
      <c r="G3" s="488"/>
    </row>
    <row r="4" spans="1:7" customFormat="1" ht="24.95" customHeight="1" x14ac:dyDescent="0.2">
      <c r="A4" s="454" t="s">
        <v>6</v>
      </c>
      <c r="B4" s="455"/>
      <c r="C4" s="489" t="s">
        <v>888</v>
      </c>
      <c r="D4" s="490"/>
      <c r="E4" s="490"/>
      <c r="F4" s="495"/>
      <c r="G4" s="485"/>
    </row>
    <row r="5" spans="1:7" customFormat="1" ht="12.75" x14ac:dyDescent="0.2">
      <c r="A5" s="308"/>
      <c r="B5" s="456"/>
      <c r="C5" s="456"/>
      <c r="D5" s="457"/>
      <c r="E5" s="308"/>
      <c r="F5" s="424"/>
      <c r="G5" s="308"/>
    </row>
    <row r="6" spans="1:7" customFormat="1" ht="12.75" x14ac:dyDescent="0.2">
      <c r="A6" s="458" t="s">
        <v>73</v>
      </c>
      <c r="B6" s="459"/>
      <c r="C6" s="459" t="s">
        <v>75</v>
      </c>
      <c r="D6" s="458" t="s">
        <v>77</v>
      </c>
      <c r="E6" s="458" t="s">
        <v>76</v>
      </c>
      <c r="F6" s="496" t="s">
        <v>78</v>
      </c>
      <c r="G6" s="458" t="s">
        <v>21</v>
      </c>
    </row>
    <row r="7" spans="1:7" ht="15.2" customHeight="1" x14ac:dyDescent="0.2">
      <c r="B7" s="461">
        <v>1</v>
      </c>
      <c r="C7" s="462" t="s">
        <v>795</v>
      </c>
    </row>
    <row r="8" spans="1:7" ht="14.85" customHeight="1" x14ac:dyDescent="0.2">
      <c r="A8" s="465">
        <v>101</v>
      </c>
      <c r="B8" s="466"/>
      <c r="C8" s="467" t="s">
        <v>796</v>
      </c>
      <c r="D8" s="468">
        <v>60</v>
      </c>
      <c r="E8" s="468" t="s">
        <v>365</v>
      </c>
      <c r="F8" s="178">
        <v>0</v>
      </c>
      <c r="G8" s="469">
        <f t="shared" ref="G8:G29" si="0">PRODUCT(D8:F8)</f>
        <v>0</v>
      </c>
    </row>
    <row r="9" spans="1:7" ht="14.85" customHeight="1" x14ac:dyDescent="0.2">
      <c r="A9" s="465">
        <v>102</v>
      </c>
      <c r="B9" s="466"/>
      <c r="C9" s="467" t="s">
        <v>797</v>
      </c>
      <c r="D9" s="468">
        <v>60</v>
      </c>
      <c r="E9" s="468" t="s">
        <v>365</v>
      </c>
      <c r="F9" s="178">
        <v>0</v>
      </c>
      <c r="G9" s="469">
        <f t="shared" si="0"/>
        <v>0</v>
      </c>
    </row>
    <row r="10" spans="1:7" ht="14.85" customHeight="1" x14ac:dyDescent="0.2">
      <c r="A10" s="465">
        <v>103</v>
      </c>
      <c r="B10" s="466"/>
      <c r="C10" s="467" t="s">
        <v>798</v>
      </c>
      <c r="D10" s="468">
        <v>240</v>
      </c>
      <c r="E10" s="468" t="s">
        <v>365</v>
      </c>
      <c r="F10" s="178">
        <v>0</v>
      </c>
      <c r="G10" s="469">
        <f t="shared" si="0"/>
        <v>0</v>
      </c>
    </row>
    <row r="11" spans="1:7" ht="14.85" customHeight="1" x14ac:dyDescent="0.2">
      <c r="A11" s="465">
        <v>104</v>
      </c>
      <c r="B11" s="466"/>
      <c r="C11" s="467" t="s">
        <v>799</v>
      </c>
      <c r="D11" s="468">
        <v>120</v>
      </c>
      <c r="E11" s="468" t="s">
        <v>365</v>
      </c>
      <c r="F11" s="178">
        <v>0</v>
      </c>
      <c r="G11" s="469">
        <f t="shared" si="0"/>
        <v>0</v>
      </c>
    </row>
    <row r="12" spans="1:7" ht="15.2" customHeight="1" x14ac:dyDescent="0.2">
      <c r="A12" s="465">
        <v>105</v>
      </c>
      <c r="B12" s="466"/>
      <c r="C12" s="467" t="s">
        <v>800</v>
      </c>
      <c r="D12" s="468">
        <v>1</v>
      </c>
      <c r="E12" s="468" t="s">
        <v>801</v>
      </c>
      <c r="F12" s="178">
        <v>0</v>
      </c>
      <c r="G12" s="469">
        <f t="shared" si="0"/>
        <v>0</v>
      </c>
    </row>
    <row r="13" spans="1:7" ht="15.2" customHeight="1" x14ac:dyDescent="0.2">
      <c r="A13" s="465">
        <v>106</v>
      </c>
      <c r="B13" s="466"/>
      <c r="C13" s="467" t="s">
        <v>802</v>
      </c>
      <c r="D13" s="468">
        <v>6</v>
      </c>
      <c r="E13" s="468" t="s">
        <v>365</v>
      </c>
      <c r="F13" s="178">
        <v>0</v>
      </c>
      <c r="G13" s="469">
        <f t="shared" si="0"/>
        <v>0</v>
      </c>
    </row>
    <row r="14" spans="1:7" ht="15.2" customHeight="1" x14ac:dyDescent="0.2">
      <c r="A14" s="465">
        <v>107</v>
      </c>
      <c r="B14" s="466"/>
      <c r="C14" s="467" t="s">
        <v>803</v>
      </c>
      <c r="D14" s="468">
        <v>2</v>
      </c>
      <c r="E14" s="468" t="s">
        <v>801</v>
      </c>
      <c r="F14" s="178">
        <v>0</v>
      </c>
      <c r="G14" s="469">
        <f t="shared" si="0"/>
        <v>0</v>
      </c>
    </row>
    <row r="15" spans="1:7" ht="15.2" customHeight="1" x14ac:dyDescent="0.2">
      <c r="A15" s="465">
        <v>108</v>
      </c>
      <c r="B15" s="466"/>
      <c r="C15" s="467" t="s">
        <v>804</v>
      </c>
      <c r="D15" s="468">
        <v>8</v>
      </c>
      <c r="E15" s="468" t="s">
        <v>365</v>
      </c>
      <c r="F15" s="178">
        <v>0</v>
      </c>
      <c r="G15" s="469">
        <f t="shared" si="0"/>
        <v>0</v>
      </c>
    </row>
    <row r="16" spans="1:7" ht="15.2" customHeight="1" x14ac:dyDescent="0.2">
      <c r="A16" s="465">
        <v>109</v>
      </c>
      <c r="B16" s="466"/>
      <c r="C16" s="467" t="s">
        <v>805</v>
      </c>
      <c r="D16" s="468">
        <v>7500</v>
      </c>
      <c r="E16" s="468" t="s">
        <v>365</v>
      </c>
      <c r="F16" s="178">
        <v>0</v>
      </c>
      <c r="G16" s="469">
        <f t="shared" si="0"/>
        <v>0</v>
      </c>
    </row>
    <row r="17" spans="1:7" ht="15.2" customHeight="1" x14ac:dyDescent="0.2">
      <c r="A17" s="465">
        <v>110</v>
      </c>
      <c r="B17" s="466"/>
      <c r="C17" s="467" t="s">
        <v>806</v>
      </c>
      <c r="D17" s="468">
        <v>7500</v>
      </c>
      <c r="E17" s="468" t="s">
        <v>161</v>
      </c>
      <c r="F17" s="178">
        <v>0</v>
      </c>
      <c r="G17" s="469">
        <f t="shared" si="0"/>
        <v>0</v>
      </c>
    </row>
    <row r="18" spans="1:7" ht="15.2" customHeight="1" x14ac:dyDescent="0.2">
      <c r="A18" s="465">
        <v>111</v>
      </c>
      <c r="B18" s="466"/>
      <c r="C18" s="467" t="s">
        <v>807</v>
      </c>
      <c r="D18" s="468">
        <v>40</v>
      </c>
      <c r="E18" s="468" t="s">
        <v>365</v>
      </c>
      <c r="F18" s="178">
        <v>0</v>
      </c>
      <c r="G18" s="469">
        <f t="shared" si="0"/>
        <v>0</v>
      </c>
    </row>
    <row r="19" spans="1:7" ht="15.2" customHeight="1" x14ac:dyDescent="0.2">
      <c r="A19" s="465">
        <v>112</v>
      </c>
      <c r="B19" s="466"/>
      <c r="C19" s="467" t="s">
        <v>808</v>
      </c>
      <c r="D19" s="468">
        <v>180</v>
      </c>
      <c r="E19" s="468" t="s">
        <v>365</v>
      </c>
      <c r="F19" s="178">
        <v>0</v>
      </c>
      <c r="G19" s="469">
        <f t="shared" si="0"/>
        <v>0</v>
      </c>
    </row>
    <row r="20" spans="1:7" ht="15.2" customHeight="1" x14ac:dyDescent="0.2">
      <c r="A20" s="465">
        <v>113</v>
      </c>
      <c r="B20" s="466"/>
      <c r="C20" s="467" t="s">
        <v>809</v>
      </c>
      <c r="D20" s="468">
        <v>10</v>
      </c>
      <c r="E20" s="468" t="s">
        <v>365</v>
      </c>
      <c r="F20" s="178">
        <v>0</v>
      </c>
      <c r="G20" s="469">
        <f t="shared" si="0"/>
        <v>0</v>
      </c>
    </row>
    <row r="21" spans="1:7" ht="15.2" customHeight="1" x14ac:dyDescent="0.2">
      <c r="A21" s="465">
        <v>114</v>
      </c>
      <c r="B21" s="466"/>
      <c r="C21" s="467" t="s">
        <v>810</v>
      </c>
      <c r="D21" s="468">
        <v>10</v>
      </c>
      <c r="E21" s="468" t="s">
        <v>365</v>
      </c>
      <c r="F21" s="178">
        <v>0</v>
      </c>
      <c r="G21" s="469">
        <f t="shared" si="0"/>
        <v>0</v>
      </c>
    </row>
    <row r="22" spans="1:7" ht="15.2" customHeight="1" x14ac:dyDescent="0.2">
      <c r="A22" s="465">
        <v>115</v>
      </c>
      <c r="B22" s="466"/>
      <c r="C22" s="467" t="s">
        <v>811</v>
      </c>
      <c r="D22" s="468">
        <v>480</v>
      </c>
      <c r="E22" s="468" t="s">
        <v>161</v>
      </c>
      <c r="F22" s="178">
        <v>0</v>
      </c>
      <c r="G22" s="469">
        <f t="shared" si="0"/>
        <v>0</v>
      </c>
    </row>
    <row r="23" spans="1:7" ht="15.2" customHeight="1" x14ac:dyDescent="0.2">
      <c r="A23" s="465">
        <v>116</v>
      </c>
      <c r="B23" s="466"/>
      <c r="C23" s="467" t="s">
        <v>812</v>
      </c>
      <c r="D23" s="468">
        <v>480</v>
      </c>
      <c r="E23" s="468" t="s">
        <v>161</v>
      </c>
      <c r="F23" s="178">
        <v>0</v>
      </c>
      <c r="G23" s="469">
        <f t="shared" si="0"/>
        <v>0</v>
      </c>
    </row>
    <row r="24" spans="1:7" ht="15.2" customHeight="1" x14ac:dyDescent="0.2">
      <c r="A24" s="465">
        <v>117</v>
      </c>
      <c r="B24" s="466"/>
      <c r="C24" s="467" t="s">
        <v>813</v>
      </c>
      <c r="D24" s="468">
        <v>480</v>
      </c>
      <c r="E24" s="468" t="s">
        <v>161</v>
      </c>
      <c r="F24" s="178">
        <v>0</v>
      </c>
      <c r="G24" s="469">
        <f t="shared" si="0"/>
        <v>0</v>
      </c>
    </row>
    <row r="25" spans="1:7" ht="25.7" customHeight="1" x14ac:dyDescent="0.2">
      <c r="A25" s="465">
        <v>118</v>
      </c>
      <c r="B25" s="466"/>
      <c r="C25" s="467" t="s">
        <v>814</v>
      </c>
      <c r="D25" s="468">
        <v>40</v>
      </c>
      <c r="E25" s="468" t="s">
        <v>161</v>
      </c>
      <c r="F25" s="178">
        <v>0</v>
      </c>
      <c r="G25" s="469">
        <f t="shared" si="0"/>
        <v>0</v>
      </c>
    </row>
    <row r="26" spans="1:7" ht="15.2" customHeight="1" x14ac:dyDescent="0.2">
      <c r="A26" s="465">
        <v>119</v>
      </c>
      <c r="B26" s="466"/>
      <c r="C26" s="467" t="s">
        <v>815</v>
      </c>
      <c r="D26" s="468">
        <v>250</v>
      </c>
      <c r="E26" s="468" t="s">
        <v>161</v>
      </c>
      <c r="F26" s="178">
        <v>0</v>
      </c>
      <c r="G26" s="469">
        <f t="shared" si="0"/>
        <v>0</v>
      </c>
    </row>
    <row r="27" spans="1:7" ht="15.2" customHeight="1" x14ac:dyDescent="0.2">
      <c r="A27" s="465">
        <v>120</v>
      </c>
      <c r="B27" s="466"/>
      <c r="C27" s="467" t="s">
        <v>816</v>
      </c>
      <c r="D27" s="468">
        <v>60</v>
      </c>
      <c r="E27" s="468" t="s">
        <v>161</v>
      </c>
      <c r="F27" s="178">
        <v>0</v>
      </c>
      <c r="G27" s="469">
        <f t="shared" si="0"/>
        <v>0</v>
      </c>
    </row>
    <row r="28" spans="1:7" ht="15.2" customHeight="1" x14ac:dyDescent="0.2">
      <c r="A28" s="465">
        <v>121</v>
      </c>
      <c r="B28" s="466"/>
      <c r="C28" s="467" t="s">
        <v>817</v>
      </c>
      <c r="D28" s="468">
        <v>15</v>
      </c>
      <c r="E28" s="468" t="s">
        <v>365</v>
      </c>
      <c r="F28" s="178">
        <v>0</v>
      </c>
      <c r="G28" s="469">
        <f t="shared" si="0"/>
        <v>0</v>
      </c>
    </row>
    <row r="29" spans="1:7" ht="25.7" customHeight="1" x14ac:dyDescent="0.2">
      <c r="A29" s="465">
        <v>122</v>
      </c>
      <c r="B29" s="466"/>
      <c r="C29" s="467" t="s">
        <v>818</v>
      </c>
      <c r="D29" s="468">
        <v>5</v>
      </c>
      <c r="E29" s="468" t="s">
        <v>365</v>
      </c>
      <c r="F29" s="178">
        <v>0</v>
      </c>
      <c r="G29" s="469">
        <f t="shared" si="0"/>
        <v>0</v>
      </c>
    </row>
    <row r="30" spans="1:7" ht="15.2" customHeight="1" x14ac:dyDescent="0.2">
      <c r="A30" s="465">
        <v>123</v>
      </c>
      <c r="B30" s="466"/>
      <c r="C30" s="467" t="s">
        <v>819</v>
      </c>
      <c r="D30" s="470">
        <v>1</v>
      </c>
      <c r="E30" s="468" t="s">
        <v>801</v>
      </c>
      <c r="F30" s="178">
        <v>0</v>
      </c>
      <c r="G30" s="469">
        <f>PRODUCT(D30,F30)</f>
        <v>0</v>
      </c>
    </row>
    <row r="31" spans="1:7" ht="15.2" customHeight="1" x14ac:dyDescent="0.2">
      <c r="A31" s="465">
        <v>124</v>
      </c>
      <c r="B31" s="466"/>
      <c r="C31" s="467" t="s">
        <v>820</v>
      </c>
      <c r="D31" s="468"/>
      <c r="E31" s="468"/>
      <c r="F31" s="178">
        <v>0</v>
      </c>
      <c r="G31" s="469"/>
    </row>
    <row r="32" spans="1:7" ht="25.7" customHeight="1" x14ac:dyDescent="0.2">
      <c r="A32" s="465">
        <v>125</v>
      </c>
      <c r="B32" s="466"/>
      <c r="C32" s="467" t="s">
        <v>821</v>
      </c>
      <c r="D32" s="468">
        <v>6</v>
      </c>
      <c r="E32" s="468" t="s">
        <v>365</v>
      </c>
      <c r="F32" s="178">
        <v>0</v>
      </c>
      <c r="G32" s="469">
        <f t="shared" ref="G32:G37" si="1">D32*F32</f>
        <v>0</v>
      </c>
    </row>
    <row r="33" spans="1:7" ht="15.2" customHeight="1" x14ac:dyDescent="0.2">
      <c r="A33" s="465">
        <v>126</v>
      </c>
      <c r="B33" s="466"/>
      <c r="C33" s="467" t="s">
        <v>822</v>
      </c>
      <c r="D33" s="468">
        <v>1</v>
      </c>
      <c r="E33" s="468" t="s">
        <v>365</v>
      </c>
      <c r="F33" s="178">
        <v>0</v>
      </c>
      <c r="G33" s="469">
        <f t="shared" si="1"/>
        <v>0</v>
      </c>
    </row>
    <row r="34" spans="1:7" ht="15.2" customHeight="1" x14ac:dyDescent="0.2">
      <c r="A34" s="465">
        <v>127</v>
      </c>
      <c r="B34" s="466"/>
      <c r="C34" s="467" t="s">
        <v>823</v>
      </c>
      <c r="D34" s="468">
        <v>6</v>
      </c>
      <c r="E34" s="468" t="s">
        <v>824</v>
      </c>
      <c r="F34" s="178">
        <v>0</v>
      </c>
      <c r="G34" s="469">
        <f t="shared" si="1"/>
        <v>0</v>
      </c>
    </row>
    <row r="35" spans="1:7" ht="15.2" customHeight="1" x14ac:dyDescent="0.2">
      <c r="A35" s="465">
        <v>128</v>
      </c>
      <c r="B35" s="466"/>
      <c r="C35" s="467" t="s">
        <v>825</v>
      </c>
      <c r="D35" s="468">
        <v>4</v>
      </c>
      <c r="E35" s="468" t="s">
        <v>365</v>
      </c>
      <c r="F35" s="178">
        <v>0</v>
      </c>
      <c r="G35" s="469">
        <f t="shared" si="1"/>
        <v>0</v>
      </c>
    </row>
    <row r="36" spans="1:7" ht="25.7" customHeight="1" x14ac:dyDescent="0.2">
      <c r="A36" s="465">
        <v>129</v>
      </c>
      <c r="B36" s="466"/>
      <c r="C36" s="467" t="s">
        <v>826</v>
      </c>
      <c r="D36" s="468">
        <v>2</v>
      </c>
      <c r="E36" s="468" t="s">
        <v>365</v>
      </c>
      <c r="F36" s="178">
        <v>0</v>
      </c>
      <c r="G36" s="469">
        <f t="shared" si="1"/>
        <v>0</v>
      </c>
    </row>
    <row r="37" spans="1:7" ht="25.7" customHeight="1" x14ac:dyDescent="0.2">
      <c r="A37" s="465">
        <v>130</v>
      </c>
      <c r="B37" s="466"/>
      <c r="C37" s="467" t="s">
        <v>827</v>
      </c>
      <c r="D37" s="468">
        <v>1</v>
      </c>
      <c r="E37" s="468" t="s">
        <v>365</v>
      </c>
      <c r="F37" s="178">
        <v>0</v>
      </c>
      <c r="G37" s="469">
        <f t="shared" si="1"/>
        <v>0</v>
      </c>
    </row>
    <row r="38" spans="1:7" ht="15.2" customHeight="1" x14ac:dyDescent="0.2">
      <c r="B38" s="471"/>
      <c r="C38" s="472"/>
    </row>
    <row r="39" spans="1:7" ht="15.2" customHeight="1" x14ac:dyDescent="0.2">
      <c r="B39" s="461">
        <v>2</v>
      </c>
      <c r="C39" s="462" t="s">
        <v>828</v>
      </c>
    </row>
    <row r="40" spans="1:7" ht="25.7" customHeight="1" x14ac:dyDescent="0.2">
      <c r="A40" s="465">
        <v>201</v>
      </c>
      <c r="B40" s="466"/>
      <c r="C40" s="467" t="s">
        <v>829</v>
      </c>
      <c r="D40" s="468">
        <v>1</v>
      </c>
      <c r="E40" s="468" t="s">
        <v>365</v>
      </c>
      <c r="F40" s="178">
        <v>0</v>
      </c>
      <c r="G40" s="469">
        <f>PRODUCT(D40:F40)</f>
        <v>0</v>
      </c>
    </row>
    <row r="41" spans="1:7" ht="25.7" customHeight="1" x14ac:dyDescent="0.2">
      <c r="A41" s="465">
        <v>202</v>
      </c>
      <c r="B41" s="466"/>
      <c r="C41" s="467" t="s">
        <v>830</v>
      </c>
      <c r="D41" s="468">
        <v>5</v>
      </c>
      <c r="E41" s="468" t="s">
        <v>365</v>
      </c>
      <c r="F41" s="178">
        <v>0</v>
      </c>
      <c r="G41" s="469">
        <f>PRODUCT(D41:F41)</f>
        <v>0</v>
      </c>
    </row>
    <row r="42" spans="1:7" ht="15.2" customHeight="1" x14ac:dyDescent="0.2">
      <c r="A42" s="465">
        <v>203</v>
      </c>
      <c r="B42" s="466"/>
      <c r="C42" s="467" t="s">
        <v>831</v>
      </c>
      <c r="D42" s="468">
        <v>1</v>
      </c>
      <c r="E42" s="468" t="s">
        <v>365</v>
      </c>
      <c r="F42" s="178">
        <v>0</v>
      </c>
      <c r="G42" s="469">
        <f>PRODUCT(D42:F42)</f>
        <v>0</v>
      </c>
    </row>
    <row r="43" spans="1:7" ht="15.2" customHeight="1" x14ac:dyDescent="0.2">
      <c r="A43" s="465">
        <v>204</v>
      </c>
      <c r="B43" s="466"/>
      <c r="C43" s="467" t="s">
        <v>832</v>
      </c>
      <c r="D43" s="468">
        <v>1</v>
      </c>
      <c r="E43" s="468" t="s">
        <v>365</v>
      </c>
      <c r="F43" s="178">
        <v>0</v>
      </c>
      <c r="G43" s="469">
        <f>PRODUCT(D43:F43)</f>
        <v>0</v>
      </c>
    </row>
    <row r="44" spans="1:7" ht="15.2" customHeight="1" x14ac:dyDescent="0.2">
      <c r="A44" s="465">
        <v>205</v>
      </c>
      <c r="B44" s="466"/>
      <c r="C44" s="467" t="s">
        <v>833</v>
      </c>
      <c r="D44" s="468">
        <v>8</v>
      </c>
      <c r="E44" s="468" t="s">
        <v>365</v>
      </c>
      <c r="F44" s="178">
        <v>0</v>
      </c>
      <c r="G44" s="469">
        <f>PRODUCT(D44,F44)</f>
        <v>0</v>
      </c>
    </row>
    <row r="45" spans="1:7" ht="15.2" customHeight="1" x14ac:dyDescent="0.2">
      <c r="A45" s="465">
        <v>206</v>
      </c>
      <c r="B45" s="466"/>
      <c r="C45" s="467" t="s">
        <v>834</v>
      </c>
      <c r="D45" s="468">
        <v>30</v>
      </c>
      <c r="E45" s="468" t="s">
        <v>161</v>
      </c>
      <c r="F45" s="178">
        <v>0</v>
      </c>
      <c r="G45" s="469">
        <f>PRODUCT(D45,F45)</f>
        <v>0</v>
      </c>
    </row>
    <row r="46" spans="1:7" ht="15.2" customHeight="1" x14ac:dyDescent="0.2">
      <c r="A46" s="465">
        <v>207</v>
      </c>
      <c r="B46" s="466"/>
      <c r="C46" s="467" t="s">
        <v>835</v>
      </c>
      <c r="D46" s="468">
        <v>30</v>
      </c>
      <c r="E46" s="468" t="s">
        <v>161</v>
      </c>
      <c r="F46" s="178">
        <v>0</v>
      </c>
      <c r="G46" s="469">
        <f>PRODUCT(D46,F46)</f>
        <v>0</v>
      </c>
    </row>
    <row r="47" spans="1:7" ht="15.2" customHeight="1" x14ac:dyDescent="0.2">
      <c r="A47" s="465">
        <v>208</v>
      </c>
      <c r="B47" s="466"/>
      <c r="C47" s="467" t="s">
        <v>813</v>
      </c>
      <c r="D47" s="468">
        <v>30</v>
      </c>
      <c r="E47" s="468" t="s">
        <v>161</v>
      </c>
      <c r="F47" s="178">
        <v>0</v>
      </c>
      <c r="G47" s="469">
        <f>PRODUCT(D47,F47)</f>
        <v>0</v>
      </c>
    </row>
    <row r="48" spans="1:7" ht="25.7" customHeight="1" x14ac:dyDescent="0.2">
      <c r="A48" s="465">
        <v>209</v>
      </c>
      <c r="B48" s="466"/>
      <c r="C48" s="467" t="s">
        <v>836</v>
      </c>
      <c r="D48" s="468">
        <v>1</v>
      </c>
      <c r="E48" s="468" t="s">
        <v>801</v>
      </c>
      <c r="F48" s="178">
        <v>0</v>
      </c>
      <c r="G48" s="469">
        <f>PRODUCT(D48,F48)</f>
        <v>0</v>
      </c>
    </row>
    <row r="49" spans="1:7" ht="15.2" customHeight="1" x14ac:dyDescent="0.2">
      <c r="B49" s="471"/>
      <c r="C49" s="473"/>
      <c r="D49" s="474"/>
      <c r="G49" s="475"/>
    </row>
    <row r="50" spans="1:7" ht="15.2" customHeight="1" x14ac:dyDescent="0.2">
      <c r="B50" s="461">
        <v>3</v>
      </c>
      <c r="C50" s="462" t="s">
        <v>837</v>
      </c>
    </row>
    <row r="51" spans="1:7" ht="36.4" customHeight="1" x14ac:dyDescent="0.2">
      <c r="A51" s="465">
        <v>501</v>
      </c>
      <c r="B51" s="466"/>
      <c r="C51" s="467" t="s">
        <v>838</v>
      </c>
      <c r="D51" s="468">
        <v>6</v>
      </c>
      <c r="E51" s="468" t="s">
        <v>365</v>
      </c>
      <c r="F51" s="178">
        <v>0</v>
      </c>
      <c r="G51" s="469">
        <f>PRODUCT(D51,F51)</f>
        <v>0</v>
      </c>
    </row>
    <row r="52" spans="1:7" ht="15.2" customHeight="1" x14ac:dyDescent="0.2">
      <c r="A52" s="465">
        <v>502</v>
      </c>
      <c r="B52" s="466"/>
      <c r="C52" s="467" t="s">
        <v>839</v>
      </c>
      <c r="D52" s="468">
        <v>6</v>
      </c>
      <c r="E52" s="468" t="s">
        <v>824</v>
      </c>
      <c r="F52" s="178">
        <v>0</v>
      </c>
      <c r="G52" s="469">
        <f>PRODUCT(D52,F52)</f>
        <v>0</v>
      </c>
    </row>
    <row r="53" spans="1:7" ht="15.2" customHeight="1" x14ac:dyDescent="0.2">
      <c r="A53" s="465">
        <v>503</v>
      </c>
      <c r="B53" s="466"/>
      <c r="C53" s="467" t="s">
        <v>840</v>
      </c>
      <c r="D53" s="468">
        <v>1</v>
      </c>
      <c r="E53" s="468" t="s">
        <v>801</v>
      </c>
      <c r="F53" s="178">
        <v>0</v>
      </c>
      <c r="G53" s="469">
        <f>PRODUCT(D53,F53)</f>
        <v>0</v>
      </c>
    </row>
    <row r="54" spans="1:7" ht="15.2" customHeight="1" x14ac:dyDescent="0.2">
      <c r="A54" s="465"/>
      <c r="B54" s="466"/>
      <c r="C54" s="467" t="s">
        <v>841</v>
      </c>
      <c r="D54" s="468"/>
      <c r="E54" s="468"/>
      <c r="F54" s="206"/>
      <c r="G54" s="469"/>
    </row>
    <row r="55" spans="1:7" ht="15.2" customHeight="1" x14ac:dyDescent="0.2">
      <c r="B55" s="471"/>
      <c r="C55" s="472"/>
    </row>
    <row r="56" spans="1:7" ht="15.2" customHeight="1" x14ac:dyDescent="0.2">
      <c r="B56" s="461">
        <v>4</v>
      </c>
      <c r="C56" s="462" t="s">
        <v>842</v>
      </c>
    </row>
    <row r="57" spans="1:7" ht="15.2" customHeight="1" x14ac:dyDescent="0.2">
      <c r="A57" s="465">
        <v>401</v>
      </c>
      <c r="B57" s="466"/>
      <c r="C57" s="467" t="s">
        <v>843</v>
      </c>
      <c r="D57" s="468">
        <v>13</v>
      </c>
      <c r="E57" s="468" t="s">
        <v>365</v>
      </c>
      <c r="F57" s="178">
        <v>0</v>
      </c>
      <c r="G57" s="469">
        <f t="shared" ref="G57:G75" si="2">PRODUCT(D57,F57)</f>
        <v>0</v>
      </c>
    </row>
    <row r="58" spans="1:7" ht="15.2" customHeight="1" x14ac:dyDescent="0.2">
      <c r="A58" s="465">
        <v>402</v>
      </c>
      <c r="B58" s="466"/>
      <c r="C58" s="467" t="s">
        <v>844</v>
      </c>
      <c r="D58" s="468">
        <v>13</v>
      </c>
      <c r="E58" s="468" t="s">
        <v>365</v>
      </c>
      <c r="F58" s="178">
        <v>0</v>
      </c>
      <c r="G58" s="469">
        <f t="shared" si="2"/>
        <v>0</v>
      </c>
    </row>
    <row r="59" spans="1:7" ht="15.2" customHeight="1" x14ac:dyDescent="0.2">
      <c r="A59" s="465">
        <v>403</v>
      </c>
      <c r="B59" s="466"/>
      <c r="C59" s="467" t="s">
        <v>845</v>
      </c>
      <c r="D59" s="468">
        <v>2</v>
      </c>
      <c r="E59" s="468" t="s">
        <v>365</v>
      </c>
      <c r="F59" s="178">
        <v>0</v>
      </c>
      <c r="G59" s="469">
        <f t="shared" si="2"/>
        <v>0</v>
      </c>
    </row>
    <row r="60" spans="1:7" ht="15.2" customHeight="1" x14ac:dyDescent="0.2">
      <c r="A60" s="465">
        <v>404</v>
      </c>
      <c r="B60" s="466"/>
      <c r="C60" s="467" t="s">
        <v>844</v>
      </c>
      <c r="D60" s="468">
        <v>2</v>
      </c>
      <c r="E60" s="468" t="s">
        <v>365</v>
      </c>
      <c r="F60" s="178">
        <v>0</v>
      </c>
      <c r="G60" s="469">
        <f t="shared" si="2"/>
        <v>0</v>
      </c>
    </row>
    <row r="61" spans="1:7" ht="15.2" customHeight="1" x14ac:dyDescent="0.2">
      <c r="A61" s="465">
        <v>405</v>
      </c>
      <c r="B61" s="466"/>
      <c r="C61" s="467" t="s">
        <v>846</v>
      </c>
      <c r="D61" s="468">
        <v>1</v>
      </c>
      <c r="E61" s="468" t="s">
        <v>365</v>
      </c>
      <c r="F61" s="178">
        <v>0</v>
      </c>
      <c r="G61" s="469">
        <f t="shared" si="2"/>
        <v>0</v>
      </c>
    </row>
    <row r="62" spans="1:7" ht="15.2" customHeight="1" x14ac:dyDescent="0.2">
      <c r="A62" s="465">
        <v>406</v>
      </c>
      <c r="B62" s="466"/>
      <c r="C62" s="467" t="s">
        <v>847</v>
      </c>
      <c r="D62" s="468">
        <v>1</v>
      </c>
      <c r="E62" s="468" t="s">
        <v>365</v>
      </c>
      <c r="F62" s="178">
        <v>0</v>
      </c>
      <c r="G62" s="469">
        <f t="shared" si="2"/>
        <v>0</v>
      </c>
    </row>
    <row r="63" spans="1:7" ht="15.2" customHeight="1" x14ac:dyDescent="0.2">
      <c r="A63" s="465">
        <v>407</v>
      </c>
      <c r="B63" s="466"/>
      <c r="C63" s="467" t="s">
        <v>848</v>
      </c>
      <c r="D63" s="468">
        <v>1</v>
      </c>
      <c r="E63" s="468" t="s">
        <v>365</v>
      </c>
      <c r="F63" s="178">
        <v>0</v>
      </c>
      <c r="G63" s="469">
        <f t="shared" si="2"/>
        <v>0</v>
      </c>
    </row>
    <row r="64" spans="1:7" ht="15.2" customHeight="1" x14ac:dyDescent="0.2">
      <c r="A64" s="465">
        <v>408</v>
      </c>
      <c r="B64" s="466"/>
      <c r="C64" s="467" t="s">
        <v>849</v>
      </c>
      <c r="D64" s="468">
        <v>1</v>
      </c>
      <c r="E64" s="468" t="s">
        <v>365</v>
      </c>
      <c r="F64" s="178">
        <v>0</v>
      </c>
      <c r="G64" s="469">
        <f t="shared" si="2"/>
        <v>0</v>
      </c>
    </row>
    <row r="65" spans="1:7" ht="15.2" customHeight="1" x14ac:dyDescent="0.2">
      <c r="A65" s="465">
        <v>409</v>
      </c>
      <c r="B65" s="466"/>
      <c r="C65" s="467" t="s">
        <v>850</v>
      </c>
      <c r="D65" s="468">
        <v>20</v>
      </c>
      <c r="E65" s="468" t="s">
        <v>365</v>
      </c>
      <c r="F65" s="178">
        <v>0</v>
      </c>
      <c r="G65" s="469">
        <f t="shared" si="2"/>
        <v>0</v>
      </c>
    </row>
    <row r="66" spans="1:7" ht="15.2" customHeight="1" x14ac:dyDescent="0.2">
      <c r="A66" s="465">
        <v>410</v>
      </c>
      <c r="B66" s="466"/>
      <c r="C66" s="467" t="s">
        <v>851</v>
      </c>
      <c r="D66" s="468">
        <v>1</v>
      </c>
      <c r="E66" s="468" t="s">
        <v>801</v>
      </c>
      <c r="F66" s="178">
        <v>0</v>
      </c>
      <c r="G66" s="469">
        <f t="shared" si="2"/>
        <v>0</v>
      </c>
    </row>
    <row r="67" spans="1:7" ht="15.2" customHeight="1" x14ac:dyDescent="0.2">
      <c r="A67" s="465">
        <v>411</v>
      </c>
      <c r="B67" s="466"/>
      <c r="C67" s="467" t="s">
        <v>852</v>
      </c>
      <c r="D67" s="468">
        <v>1</v>
      </c>
      <c r="E67" s="468" t="s">
        <v>801</v>
      </c>
      <c r="F67" s="178">
        <v>0</v>
      </c>
      <c r="G67" s="469">
        <f t="shared" si="2"/>
        <v>0</v>
      </c>
    </row>
    <row r="68" spans="1:7" ht="25.7" customHeight="1" x14ac:dyDescent="0.2">
      <c r="A68" s="465">
        <v>412</v>
      </c>
      <c r="B68" s="466"/>
      <c r="C68" s="467" t="s">
        <v>853</v>
      </c>
      <c r="D68" s="468">
        <v>6</v>
      </c>
      <c r="E68" s="468" t="s">
        <v>824</v>
      </c>
      <c r="F68" s="178">
        <v>0</v>
      </c>
      <c r="G68" s="469">
        <f t="shared" si="2"/>
        <v>0</v>
      </c>
    </row>
    <row r="69" spans="1:7" ht="15.2" customHeight="1" x14ac:dyDescent="0.2">
      <c r="A69" s="465">
        <v>413</v>
      </c>
      <c r="B69" s="466"/>
      <c r="C69" s="467" t="s">
        <v>854</v>
      </c>
      <c r="D69" s="468">
        <v>180</v>
      </c>
      <c r="E69" s="468" t="s">
        <v>161</v>
      </c>
      <c r="F69" s="178">
        <v>0</v>
      </c>
      <c r="G69" s="469">
        <f t="shared" si="2"/>
        <v>0</v>
      </c>
    </row>
    <row r="70" spans="1:7" ht="15.2" customHeight="1" x14ac:dyDescent="0.2">
      <c r="A70" s="465">
        <v>414</v>
      </c>
      <c r="B70" s="466"/>
      <c r="C70" s="467" t="s">
        <v>855</v>
      </c>
      <c r="D70" s="468">
        <v>180</v>
      </c>
      <c r="E70" s="468" t="s">
        <v>161</v>
      </c>
      <c r="F70" s="178">
        <v>0</v>
      </c>
      <c r="G70" s="469">
        <f t="shared" si="2"/>
        <v>0</v>
      </c>
    </row>
    <row r="71" spans="1:7" ht="15.2" customHeight="1" x14ac:dyDescent="0.2">
      <c r="A71" s="465">
        <v>415</v>
      </c>
      <c r="B71" s="466"/>
      <c r="C71" s="467" t="s">
        <v>833</v>
      </c>
      <c r="D71" s="468">
        <v>60</v>
      </c>
      <c r="E71" s="468" t="s">
        <v>365</v>
      </c>
      <c r="F71" s="178">
        <v>0</v>
      </c>
      <c r="G71" s="469">
        <f t="shared" si="2"/>
        <v>0</v>
      </c>
    </row>
    <row r="72" spans="1:7" ht="25.7" customHeight="1" x14ac:dyDescent="0.2">
      <c r="A72" s="465">
        <v>416</v>
      </c>
      <c r="B72" s="466"/>
      <c r="C72" s="467" t="s">
        <v>856</v>
      </c>
      <c r="D72" s="468">
        <v>180</v>
      </c>
      <c r="E72" s="468" t="s">
        <v>161</v>
      </c>
      <c r="F72" s="178">
        <v>0</v>
      </c>
      <c r="G72" s="469">
        <f t="shared" si="2"/>
        <v>0</v>
      </c>
    </row>
    <row r="73" spans="1:7" ht="15.2" customHeight="1" x14ac:dyDescent="0.2">
      <c r="A73" s="465">
        <v>417</v>
      </c>
      <c r="B73" s="466"/>
      <c r="C73" s="467" t="s">
        <v>813</v>
      </c>
      <c r="D73" s="468">
        <v>180</v>
      </c>
      <c r="E73" s="468" t="s">
        <v>161</v>
      </c>
      <c r="F73" s="178">
        <v>0</v>
      </c>
      <c r="G73" s="469">
        <f t="shared" si="2"/>
        <v>0</v>
      </c>
    </row>
    <row r="74" spans="1:7" ht="15.2" customHeight="1" x14ac:dyDescent="0.2">
      <c r="A74" s="465">
        <v>418</v>
      </c>
      <c r="B74" s="466"/>
      <c r="C74" s="467" t="s">
        <v>835</v>
      </c>
      <c r="D74" s="468">
        <v>180</v>
      </c>
      <c r="E74" s="468" t="s">
        <v>161</v>
      </c>
      <c r="F74" s="178">
        <v>0</v>
      </c>
      <c r="G74" s="469">
        <f t="shared" si="2"/>
        <v>0</v>
      </c>
    </row>
    <row r="75" spans="1:7" ht="15.2" customHeight="1" x14ac:dyDescent="0.2">
      <c r="A75" s="465">
        <v>419</v>
      </c>
      <c r="B75" s="466"/>
      <c r="C75" s="467" t="s">
        <v>819</v>
      </c>
      <c r="D75" s="468">
        <v>1</v>
      </c>
      <c r="E75" s="468" t="s">
        <v>801</v>
      </c>
      <c r="F75" s="178">
        <v>0</v>
      </c>
      <c r="G75" s="469">
        <f t="shared" si="2"/>
        <v>0</v>
      </c>
    </row>
    <row r="76" spans="1:7" ht="15.2" customHeight="1" x14ac:dyDescent="0.2">
      <c r="C76" s="473"/>
      <c r="D76" s="474"/>
      <c r="G76" s="475"/>
    </row>
    <row r="77" spans="1:7" ht="15.2" customHeight="1" x14ac:dyDescent="0.2">
      <c r="B77" s="461">
        <v>5</v>
      </c>
      <c r="C77" s="462" t="s">
        <v>857</v>
      </c>
    </row>
    <row r="78" spans="1:7" ht="15.6" customHeight="1" x14ac:dyDescent="0.2">
      <c r="A78" s="465">
        <v>501</v>
      </c>
      <c r="B78" s="466"/>
      <c r="C78" s="467" t="s">
        <v>858</v>
      </c>
      <c r="D78" s="468"/>
      <c r="E78" s="468"/>
      <c r="F78" s="206"/>
      <c r="G78" s="469"/>
    </row>
    <row r="79" spans="1:7" ht="36.4" customHeight="1" x14ac:dyDescent="0.2">
      <c r="A79" s="465">
        <v>502</v>
      </c>
      <c r="B79" s="466"/>
      <c r="C79" s="467" t="s">
        <v>859</v>
      </c>
      <c r="D79" s="468">
        <v>1</v>
      </c>
      <c r="E79" s="468" t="s">
        <v>365</v>
      </c>
      <c r="F79" s="207">
        <v>0</v>
      </c>
      <c r="G79" s="469">
        <f t="shared" ref="G79:G97" si="3">D79*F79</f>
        <v>0</v>
      </c>
    </row>
    <row r="80" spans="1:7" ht="15.2" customHeight="1" x14ac:dyDescent="0.2">
      <c r="A80" s="465">
        <v>503</v>
      </c>
      <c r="B80" s="466"/>
      <c r="C80" s="467" t="s">
        <v>860</v>
      </c>
      <c r="D80" s="468">
        <v>2</v>
      </c>
      <c r="E80" s="468" t="s">
        <v>365</v>
      </c>
      <c r="F80" s="207">
        <v>0</v>
      </c>
      <c r="G80" s="469">
        <f t="shared" si="3"/>
        <v>0</v>
      </c>
    </row>
    <row r="81" spans="1:7" ht="15.2" customHeight="1" x14ac:dyDescent="0.2">
      <c r="A81" s="465">
        <v>504</v>
      </c>
      <c r="B81" s="466"/>
      <c r="C81" s="467" t="s">
        <v>861</v>
      </c>
      <c r="D81" s="468">
        <v>1</v>
      </c>
      <c r="E81" s="468" t="s">
        <v>365</v>
      </c>
      <c r="F81" s="207">
        <v>0</v>
      </c>
      <c r="G81" s="469">
        <f t="shared" si="3"/>
        <v>0</v>
      </c>
    </row>
    <row r="82" spans="1:7" ht="25.7" customHeight="1" x14ac:dyDescent="0.2">
      <c r="A82" s="465">
        <v>505</v>
      </c>
      <c r="B82" s="466"/>
      <c r="C82" s="467" t="s">
        <v>862</v>
      </c>
      <c r="D82" s="468">
        <v>6</v>
      </c>
      <c r="E82" s="468" t="s">
        <v>365</v>
      </c>
      <c r="F82" s="207">
        <v>0</v>
      </c>
      <c r="G82" s="469">
        <f t="shared" si="3"/>
        <v>0</v>
      </c>
    </row>
    <row r="83" spans="1:7" ht="15.2" customHeight="1" x14ac:dyDescent="0.2">
      <c r="A83" s="465">
        <v>506</v>
      </c>
      <c r="B83" s="466"/>
      <c r="C83" s="467" t="s">
        <v>863</v>
      </c>
      <c r="D83" s="468">
        <v>22</v>
      </c>
      <c r="E83" s="468" t="s">
        <v>365</v>
      </c>
      <c r="F83" s="207">
        <v>0</v>
      </c>
      <c r="G83" s="469">
        <f t="shared" si="3"/>
        <v>0</v>
      </c>
    </row>
    <row r="84" spans="1:7" ht="15.2" customHeight="1" x14ac:dyDescent="0.2">
      <c r="A84" s="465">
        <v>507</v>
      </c>
      <c r="B84" s="466"/>
      <c r="C84" s="467" t="s">
        <v>864</v>
      </c>
      <c r="D84" s="468">
        <v>2</v>
      </c>
      <c r="E84" s="468" t="s">
        <v>365</v>
      </c>
      <c r="F84" s="207">
        <v>0</v>
      </c>
      <c r="G84" s="469">
        <f t="shared" si="3"/>
        <v>0</v>
      </c>
    </row>
    <row r="85" spans="1:7" ht="15.2" customHeight="1" x14ac:dyDescent="0.2">
      <c r="A85" s="465">
        <v>508</v>
      </c>
      <c r="B85" s="466"/>
      <c r="C85" s="467" t="s">
        <v>865</v>
      </c>
      <c r="D85" s="468">
        <v>28</v>
      </c>
      <c r="E85" s="468" t="s">
        <v>365</v>
      </c>
      <c r="F85" s="207">
        <v>0</v>
      </c>
      <c r="G85" s="469">
        <f t="shared" si="3"/>
        <v>0</v>
      </c>
    </row>
    <row r="86" spans="1:7" ht="15.2" customHeight="1" x14ac:dyDescent="0.2">
      <c r="A86" s="465">
        <v>509</v>
      </c>
      <c r="B86" s="466"/>
      <c r="C86" s="467" t="s">
        <v>866</v>
      </c>
      <c r="D86" s="468">
        <v>280</v>
      </c>
      <c r="E86" s="468" t="s">
        <v>365</v>
      </c>
      <c r="F86" s="207">
        <v>0</v>
      </c>
      <c r="G86" s="469">
        <f t="shared" si="3"/>
        <v>0</v>
      </c>
    </row>
    <row r="87" spans="1:7" ht="15.2" customHeight="1" x14ac:dyDescent="0.2">
      <c r="A87" s="465">
        <v>510</v>
      </c>
      <c r="B87" s="466"/>
      <c r="C87" s="467" t="s">
        <v>867</v>
      </c>
      <c r="D87" s="468">
        <v>280</v>
      </c>
      <c r="E87" s="468" t="s">
        <v>365</v>
      </c>
      <c r="F87" s="207">
        <v>0</v>
      </c>
      <c r="G87" s="469">
        <f t="shared" si="3"/>
        <v>0</v>
      </c>
    </row>
    <row r="88" spans="1:7" ht="15.2" customHeight="1" x14ac:dyDescent="0.2">
      <c r="A88" s="465">
        <v>511</v>
      </c>
      <c r="B88" s="466"/>
      <c r="C88" s="467" t="s">
        <v>868</v>
      </c>
      <c r="D88" s="468">
        <v>28</v>
      </c>
      <c r="E88" s="468" t="s">
        <v>365</v>
      </c>
      <c r="F88" s="207">
        <v>0</v>
      </c>
      <c r="G88" s="469">
        <f t="shared" si="3"/>
        <v>0</v>
      </c>
    </row>
    <row r="89" spans="1:7" ht="15.2" customHeight="1" x14ac:dyDescent="0.2">
      <c r="A89" s="465">
        <v>512</v>
      </c>
      <c r="B89" s="466"/>
      <c r="C89" s="467" t="s">
        <v>869</v>
      </c>
      <c r="D89" s="468">
        <v>8</v>
      </c>
      <c r="E89" s="468" t="s">
        <v>824</v>
      </c>
      <c r="F89" s="207">
        <v>0</v>
      </c>
      <c r="G89" s="469">
        <f t="shared" si="3"/>
        <v>0</v>
      </c>
    </row>
    <row r="90" spans="1:7" ht="15.2" customHeight="1" x14ac:dyDescent="0.2">
      <c r="A90" s="465">
        <v>513</v>
      </c>
      <c r="B90" s="466"/>
      <c r="C90" s="467" t="s">
        <v>870</v>
      </c>
      <c r="D90" s="468">
        <v>1</v>
      </c>
      <c r="E90" s="468" t="s">
        <v>365</v>
      </c>
      <c r="F90" s="207">
        <v>0</v>
      </c>
      <c r="G90" s="469">
        <f t="shared" si="3"/>
        <v>0</v>
      </c>
    </row>
    <row r="91" spans="1:7" ht="25.7" customHeight="1" x14ac:dyDescent="0.2">
      <c r="A91" s="465">
        <v>514</v>
      </c>
      <c r="B91" s="466"/>
      <c r="C91" s="467" t="s">
        <v>871</v>
      </c>
      <c r="D91" s="468">
        <v>6</v>
      </c>
      <c r="E91" s="468" t="s">
        <v>365</v>
      </c>
      <c r="F91" s="207">
        <v>0</v>
      </c>
      <c r="G91" s="469">
        <f t="shared" si="3"/>
        <v>0</v>
      </c>
    </row>
    <row r="92" spans="1:7" ht="15.2" customHeight="1" x14ac:dyDescent="0.2">
      <c r="A92" s="465">
        <v>515</v>
      </c>
      <c r="B92" s="466"/>
      <c r="C92" s="467" t="s">
        <v>872</v>
      </c>
      <c r="D92" s="468">
        <v>1</v>
      </c>
      <c r="E92" s="468" t="s">
        <v>365</v>
      </c>
      <c r="F92" s="207">
        <v>0</v>
      </c>
      <c r="G92" s="469">
        <f t="shared" si="3"/>
        <v>0</v>
      </c>
    </row>
    <row r="93" spans="1:7" ht="15.2" customHeight="1" x14ac:dyDescent="0.2">
      <c r="A93" s="465">
        <v>516</v>
      </c>
      <c r="B93" s="466"/>
      <c r="C93" s="467" t="s">
        <v>873</v>
      </c>
      <c r="D93" s="468">
        <v>1</v>
      </c>
      <c r="E93" s="468" t="s">
        <v>824</v>
      </c>
      <c r="F93" s="207">
        <v>0</v>
      </c>
      <c r="G93" s="469">
        <f t="shared" si="3"/>
        <v>0</v>
      </c>
    </row>
    <row r="94" spans="1:7" ht="15.2" customHeight="1" x14ac:dyDescent="0.2">
      <c r="A94" s="465">
        <v>517</v>
      </c>
      <c r="B94" s="466"/>
      <c r="C94" s="467" t="s">
        <v>874</v>
      </c>
      <c r="D94" s="468">
        <v>1</v>
      </c>
      <c r="E94" s="468" t="s">
        <v>365</v>
      </c>
      <c r="F94" s="207">
        <v>0</v>
      </c>
      <c r="G94" s="469">
        <f t="shared" si="3"/>
        <v>0</v>
      </c>
    </row>
    <row r="95" spans="1:7" ht="15.2" customHeight="1" x14ac:dyDescent="0.2">
      <c r="A95" s="465">
        <v>518</v>
      </c>
      <c r="B95" s="466"/>
      <c r="C95" s="467" t="s">
        <v>875</v>
      </c>
      <c r="D95" s="468">
        <v>1</v>
      </c>
      <c r="E95" s="468" t="s">
        <v>365</v>
      </c>
      <c r="F95" s="207">
        <v>0</v>
      </c>
      <c r="G95" s="469">
        <f t="shared" si="3"/>
        <v>0</v>
      </c>
    </row>
    <row r="96" spans="1:7" ht="15.2" customHeight="1" x14ac:dyDescent="0.2">
      <c r="A96" s="465">
        <v>519</v>
      </c>
      <c r="B96" s="466"/>
      <c r="C96" s="467" t="s">
        <v>876</v>
      </c>
      <c r="D96" s="468">
        <v>1</v>
      </c>
      <c r="E96" s="468" t="s">
        <v>365</v>
      </c>
      <c r="F96" s="207">
        <v>0</v>
      </c>
      <c r="G96" s="469">
        <f t="shared" si="3"/>
        <v>0</v>
      </c>
    </row>
    <row r="97" spans="1:7" ht="15.2" customHeight="1" x14ac:dyDescent="0.2">
      <c r="A97" s="465">
        <v>520</v>
      </c>
      <c r="B97" s="466"/>
      <c r="C97" s="467" t="s">
        <v>877</v>
      </c>
      <c r="D97" s="468">
        <v>30</v>
      </c>
      <c r="E97" s="468" t="s">
        <v>365</v>
      </c>
      <c r="F97" s="207">
        <v>0</v>
      </c>
      <c r="G97" s="469">
        <f t="shared" si="3"/>
        <v>0</v>
      </c>
    </row>
    <row r="98" spans="1:7" ht="15.2" customHeight="1" x14ac:dyDescent="0.2">
      <c r="A98" s="465">
        <v>521</v>
      </c>
      <c r="B98" s="466"/>
      <c r="C98" s="467" t="s">
        <v>878</v>
      </c>
      <c r="D98" s="468">
        <v>4</v>
      </c>
      <c r="E98" s="468" t="s">
        <v>824</v>
      </c>
      <c r="F98" s="207">
        <v>0</v>
      </c>
      <c r="G98" s="469">
        <f>PRODUCT(D98:F98)</f>
        <v>0</v>
      </c>
    </row>
    <row r="99" spans="1:7" ht="15.2" customHeight="1" x14ac:dyDescent="0.2">
      <c r="C99" s="473"/>
      <c r="D99" s="474"/>
      <c r="G99" s="475"/>
    </row>
    <row r="100" spans="1:7" ht="15.2" customHeight="1" x14ac:dyDescent="0.2">
      <c r="B100" s="461">
        <v>6</v>
      </c>
      <c r="C100" s="462" t="s">
        <v>879</v>
      </c>
    </row>
    <row r="101" spans="1:7" ht="25.7" customHeight="1" x14ac:dyDescent="0.2">
      <c r="A101" s="465">
        <v>601</v>
      </c>
      <c r="B101" s="466"/>
      <c r="C101" s="467" t="s">
        <v>880</v>
      </c>
      <c r="D101" s="468">
        <v>1</v>
      </c>
      <c r="E101" s="468" t="s">
        <v>365</v>
      </c>
      <c r="F101" s="178">
        <v>0</v>
      </c>
      <c r="G101" s="469">
        <f t="shared" ref="G101:G110" si="4">PRODUCT(D101:F101)</f>
        <v>0</v>
      </c>
    </row>
    <row r="102" spans="1:7" ht="15.2" customHeight="1" x14ac:dyDescent="0.2">
      <c r="A102" s="465">
        <v>602</v>
      </c>
      <c r="B102" s="466"/>
      <c r="C102" s="467" t="s">
        <v>881</v>
      </c>
      <c r="D102" s="468">
        <v>1</v>
      </c>
      <c r="E102" s="468" t="s">
        <v>365</v>
      </c>
      <c r="F102" s="178">
        <v>0</v>
      </c>
      <c r="G102" s="469">
        <f t="shared" si="4"/>
        <v>0</v>
      </c>
    </row>
    <row r="103" spans="1:7" ht="15.2" customHeight="1" x14ac:dyDescent="0.2">
      <c r="A103" s="465">
        <v>603</v>
      </c>
      <c r="B103" s="466"/>
      <c r="C103" s="467" t="s">
        <v>882</v>
      </c>
      <c r="D103" s="468">
        <v>1</v>
      </c>
      <c r="E103" s="468" t="s">
        <v>365</v>
      </c>
      <c r="F103" s="178">
        <v>0</v>
      </c>
      <c r="G103" s="469">
        <f t="shared" si="4"/>
        <v>0</v>
      </c>
    </row>
    <row r="104" spans="1:7" ht="15.2" customHeight="1" x14ac:dyDescent="0.2">
      <c r="A104" s="465">
        <v>604</v>
      </c>
      <c r="B104" s="466"/>
      <c r="C104" s="467" t="s">
        <v>883</v>
      </c>
      <c r="D104" s="468">
        <v>6</v>
      </c>
      <c r="E104" s="468" t="s">
        <v>365</v>
      </c>
      <c r="F104" s="178">
        <v>0</v>
      </c>
      <c r="G104" s="469">
        <f t="shared" si="4"/>
        <v>0</v>
      </c>
    </row>
    <row r="105" spans="1:7" ht="15.2" customHeight="1" x14ac:dyDescent="0.2">
      <c r="A105" s="465">
        <v>605</v>
      </c>
      <c r="B105" s="466"/>
      <c r="C105" s="467" t="s">
        <v>884</v>
      </c>
      <c r="D105" s="468">
        <v>15</v>
      </c>
      <c r="E105" s="468" t="s">
        <v>365</v>
      </c>
      <c r="F105" s="178">
        <v>0</v>
      </c>
      <c r="G105" s="469">
        <f t="shared" si="4"/>
        <v>0</v>
      </c>
    </row>
    <row r="106" spans="1:7" ht="15.2" customHeight="1" x14ac:dyDescent="0.2">
      <c r="A106" s="465">
        <v>606</v>
      </c>
      <c r="B106" s="466"/>
      <c r="C106" s="467" t="s">
        <v>835</v>
      </c>
      <c r="D106" s="468">
        <v>15</v>
      </c>
      <c r="E106" s="468" t="s">
        <v>365</v>
      </c>
      <c r="F106" s="178">
        <v>0</v>
      </c>
      <c r="G106" s="469">
        <f t="shared" si="4"/>
        <v>0</v>
      </c>
    </row>
    <row r="107" spans="1:7" ht="15.2" customHeight="1" x14ac:dyDescent="0.2">
      <c r="A107" s="465">
        <v>607</v>
      </c>
      <c r="B107" s="466"/>
      <c r="C107" s="467" t="s">
        <v>813</v>
      </c>
      <c r="D107" s="468">
        <v>15</v>
      </c>
      <c r="E107" s="468" t="s">
        <v>365</v>
      </c>
      <c r="F107" s="178">
        <v>0</v>
      </c>
      <c r="G107" s="469">
        <f t="shared" si="4"/>
        <v>0</v>
      </c>
    </row>
    <row r="108" spans="1:7" ht="15.2" customHeight="1" x14ac:dyDescent="0.2">
      <c r="A108" s="465">
        <v>608</v>
      </c>
      <c r="B108" s="466"/>
      <c r="C108" s="467" t="s">
        <v>885</v>
      </c>
      <c r="D108" s="468">
        <v>25</v>
      </c>
      <c r="E108" s="468" t="s">
        <v>365</v>
      </c>
      <c r="F108" s="178">
        <v>0</v>
      </c>
      <c r="G108" s="469">
        <f t="shared" si="4"/>
        <v>0</v>
      </c>
    </row>
    <row r="109" spans="1:7" ht="15.2" customHeight="1" x14ac:dyDescent="0.2">
      <c r="A109" s="465">
        <v>609</v>
      </c>
      <c r="B109" s="466"/>
      <c r="C109" s="467" t="s">
        <v>886</v>
      </c>
      <c r="D109" s="468">
        <v>25</v>
      </c>
      <c r="E109" s="468" t="s">
        <v>365</v>
      </c>
      <c r="F109" s="178">
        <v>0</v>
      </c>
      <c r="G109" s="469">
        <f t="shared" si="4"/>
        <v>0</v>
      </c>
    </row>
    <row r="110" spans="1:7" ht="15.2" customHeight="1" x14ac:dyDescent="0.2">
      <c r="A110" s="465">
        <v>610</v>
      </c>
      <c r="B110" s="466"/>
      <c r="C110" s="467" t="s">
        <v>878</v>
      </c>
      <c r="D110" s="468">
        <v>4</v>
      </c>
      <c r="E110" s="468" t="s">
        <v>824</v>
      </c>
      <c r="F110" s="178">
        <v>0</v>
      </c>
      <c r="G110" s="469">
        <f t="shared" si="4"/>
        <v>0</v>
      </c>
    </row>
    <row r="111" spans="1:7" s="176" customFormat="1" ht="14.85" customHeight="1" x14ac:dyDescent="0.2">
      <c r="A111" s="465"/>
      <c r="B111" s="466"/>
      <c r="C111" s="467"/>
      <c r="D111" s="468"/>
      <c r="E111" s="468"/>
      <c r="F111" s="206"/>
      <c r="G111" s="469"/>
    </row>
    <row r="112" spans="1:7" ht="15.2" customHeight="1" x14ac:dyDescent="0.2">
      <c r="A112" s="465">
        <v>710</v>
      </c>
      <c r="B112" s="466"/>
      <c r="C112" s="467" t="s">
        <v>819</v>
      </c>
      <c r="D112" s="468">
        <v>1</v>
      </c>
      <c r="E112" s="468" t="s">
        <v>801</v>
      </c>
      <c r="F112" s="178">
        <v>0</v>
      </c>
      <c r="G112" s="469">
        <f>PRODUCT(D112,F112)</f>
        <v>0</v>
      </c>
    </row>
    <row r="113" spans="1:7" ht="15.2" customHeight="1" thickBot="1" x14ac:dyDescent="0.25">
      <c r="A113" s="477"/>
      <c r="B113" s="478"/>
      <c r="C113" s="479"/>
      <c r="D113" s="480"/>
      <c r="E113" s="480"/>
      <c r="F113" s="498"/>
      <c r="G113" s="481"/>
    </row>
    <row r="114" spans="1:7" ht="15.2" customHeight="1" x14ac:dyDescent="0.2">
      <c r="C114" s="472" t="s">
        <v>887</v>
      </c>
      <c r="G114" s="482">
        <f>SUM(G6:G113)</f>
        <v>0</v>
      </c>
    </row>
    <row r="115" spans="1:7" ht="15.2" customHeight="1" x14ac:dyDescent="0.2">
      <c r="C115" s="472"/>
    </row>
    <row r="116" spans="1:7" ht="15.2" customHeight="1" x14ac:dyDescent="0.2">
      <c r="C116" s="472"/>
    </row>
    <row r="117" spans="1:7" ht="15.2" customHeight="1" x14ac:dyDescent="0.2">
      <c r="C117" s="472"/>
    </row>
    <row r="118" spans="1:7" ht="15.2" customHeight="1" x14ac:dyDescent="0.2">
      <c r="C118" s="472"/>
    </row>
    <row r="119" spans="1:7" ht="15.2" customHeight="1" x14ac:dyDescent="0.2"/>
    <row r="120" spans="1:7" ht="15.2" customHeight="1" x14ac:dyDescent="0.2"/>
    <row r="121" spans="1:7" ht="15.2" customHeight="1" x14ac:dyDescent="0.2"/>
    <row r="122" spans="1:7" ht="15.2" customHeight="1" x14ac:dyDescent="0.2"/>
    <row r="123" spans="1:7" ht="15.2" customHeight="1" x14ac:dyDescent="0.2"/>
  </sheetData>
  <sheetProtection algorithmName="SHA-512" hashValue="W904WYi9QR0s6g7yZCNDeMdV3frjt/KWVTPC+xCk1Gg2rU5OWWoyLXQsVDytBmDu2wPvMYo86eLM5ho5wQ6GmA==" saltValue="wpmtTQf9tPEiKVwzqUeqeQ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2024-01-28T13:11:05Z</dcterms:modified>
</cp:coreProperties>
</file>